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240" activeTab="0"/>
  </bookViews>
  <sheets>
    <sheet name="Pohár" sheetId="1" r:id="rId1"/>
    <sheet name="Rekordy" sheetId="2" r:id="rId2"/>
    <sheet name="detail" sheetId="3" state="hidden" r:id="rId3"/>
  </sheets>
  <definedNames>
    <definedName name="_xlnm.Print_Area" localSheetId="0">'Pohár'!$B$1:$V$35</definedName>
    <definedName name="_xlnm.Print_Area" localSheetId="1">'Rekordy'!$B$4:$G$40</definedName>
  </definedNames>
  <calcPr fullCalcOnLoad="1"/>
</workbook>
</file>

<file path=xl/sharedStrings.xml><?xml version="1.0" encoding="utf-8"?>
<sst xmlns="http://schemas.openxmlformats.org/spreadsheetml/2006/main" count="707" uniqueCount="158">
  <si>
    <t>Pořadí</t>
  </si>
  <si>
    <t>Jméno</t>
  </si>
  <si>
    <t>Příjmení</t>
  </si>
  <si>
    <t>SSK</t>
  </si>
  <si>
    <t>Vybavení</t>
  </si>
  <si>
    <t>Jaroslav</t>
  </si>
  <si>
    <t>Hlavata</t>
  </si>
  <si>
    <t>SKP Unitop Louny</t>
  </si>
  <si>
    <t xml:space="preserve">Suhl 150 + KonusPro6-24x44 </t>
  </si>
  <si>
    <t>Lukáš</t>
  </si>
  <si>
    <t>Koukal</t>
  </si>
  <si>
    <t>K5 Praha</t>
  </si>
  <si>
    <t>Suhl 150 + Hawke 6-24x50</t>
  </si>
  <si>
    <t>Šorer</t>
  </si>
  <si>
    <t>SSK Česká Kamenice</t>
  </si>
  <si>
    <t xml:space="preserve">Martin </t>
  </si>
  <si>
    <t>Miloschewitsch</t>
  </si>
  <si>
    <t>nezařazený</t>
  </si>
  <si>
    <t>SUHL 150 + Bushnell 6-24x50</t>
  </si>
  <si>
    <t>Luděk</t>
  </si>
  <si>
    <t>Adamec</t>
  </si>
  <si>
    <t>SSK Skalice</t>
  </si>
  <si>
    <t>Jan</t>
  </si>
  <si>
    <t>Ševců</t>
  </si>
  <si>
    <t>Biatlon Varnsdorf</t>
  </si>
  <si>
    <t>SM2 + Delta 6-24x42</t>
  </si>
  <si>
    <t>Libor</t>
  </si>
  <si>
    <t>Mašek</t>
  </si>
  <si>
    <t>Tomáš</t>
  </si>
  <si>
    <t>Křemeňák</t>
  </si>
  <si>
    <t>453 Varm. + Delta 6-24x42</t>
  </si>
  <si>
    <t>Miroslav</t>
  </si>
  <si>
    <t>SSK Děčín</t>
  </si>
  <si>
    <t>Vitouš</t>
  </si>
  <si>
    <t>Štěpán</t>
  </si>
  <si>
    <t>Combat Varnsdorf</t>
  </si>
  <si>
    <t>Prepletaný</t>
  </si>
  <si>
    <t>KVZ Teplice</t>
  </si>
  <si>
    <t>Pavel</t>
  </si>
  <si>
    <t>Horký</t>
  </si>
  <si>
    <t>David</t>
  </si>
  <si>
    <t>Závršan</t>
  </si>
  <si>
    <t>Gerstdorf</t>
  </si>
  <si>
    <t>Král</t>
  </si>
  <si>
    <t>Melzer</t>
  </si>
  <si>
    <t>Jiří</t>
  </si>
  <si>
    <t xml:space="preserve">Jaroslav </t>
  </si>
  <si>
    <t>Chyba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</si>
  <si>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</si>
  <si>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</si>
  <si>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</si>
  <si>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</si>
  <si>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</si>
  <si>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</si>
  <si>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</si>
  <si>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</si>
  <si>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</si>
  <si>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Finále</t>
  </si>
  <si>
    <t>1.</t>
  </si>
  <si>
    <t>2.</t>
  </si>
  <si>
    <t>3.</t>
  </si>
  <si>
    <t>Celkem</t>
  </si>
  <si>
    <t>Plíšek</t>
  </si>
  <si>
    <t>ural Konus pro 6-24x40</t>
  </si>
  <si>
    <t>10.kolo</t>
  </si>
  <si>
    <t>11.kolo</t>
  </si>
  <si>
    <t>4.</t>
  </si>
  <si>
    <t>Ševců sen.</t>
  </si>
  <si>
    <t>Zelený ml.</t>
  </si>
  <si>
    <t>456 + Delta 4-16x42</t>
  </si>
  <si>
    <t>Ural MC-2 + KonusPro 6-24x44</t>
  </si>
  <si>
    <t>Zelený st.</t>
  </si>
  <si>
    <t>Růdl</t>
  </si>
  <si>
    <t>SM2 + KonusPro 6-24x44</t>
  </si>
  <si>
    <t xml:space="preserve">Suhl 150 + Walter6-24x44 </t>
  </si>
  <si>
    <t>Ural MC-2 + Bushnell 4,5-30x50</t>
  </si>
  <si>
    <t>SM2 KonusPro 6-24x50</t>
  </si>
  <si>
    <t>Luboš</t>
  </si>
  <si>
    <t>Cyprich</t>
  </si>
  <si>
    <t>SM6 Weaver 36x40</t>
  </si>
  <si>
    <t>Anschutz Leopold 8-25x50</t>
  </si>
  <si>
    <t>MC12 BSA Platinum 6-24x50</t>
  </si>
  <si>
    <t>Janda</t>
  </si>
  <si>
    <t>KVZ Varnsdorf</t>
  </si>
  <si>
    <t>CZ 456 3-9x40</t>
  </si>
  <si>
    <t>SM2 Zeis</t>
  </si>
  <si>
    <t>Jindra</t>
  </si>
  <si>
    <t xml:space="preserve">Suhl 150 </t>
  </si>
  <si>
    <t>František</t>
  </si>
  <si>
    <t>Pachman</t>
  </si>
  <si>
    <t>SM2 + Delta 4-16X42</t>
  </si>
  <si>
    <t>Radek</t>
  </si>
  <si>
    <t>Štefl</t>
  </si>
  <si>
    <t>Unitop LN</t>
  </si>
  <si>
    <t>Petr</t>
  </si>
  <si>
    <t>Salavec</t>
  </si>
  <si>
    <t>nezařazen</t>
  </si>
  <si>
    <t>Vostok + 8x32</t>
  </si>
  <si>
    <t>Ladislav</t>
  </si>
  <si>
    <t>Kondrát</t>
  </si>
  <si>
    <t>Suhl 22</t>
  </si>
  <si>
    <t>Václav</t>
  </si>
  <si>
    <t>Dlouhý</t>
  </si>
  <si>
    <t>Model 4 + 6-24x50</t>
  </si>
  <si>
    <t xml:space="preserve">Jan </t>
  </si>
  <si>
    <t>Charvát</t>
  </si>
  <si>
    <t>Zach</t>
  </si>
  <si>
    <t>Suhl 150</t>
  </si>
  <si>
    <t>Antonín</t>
  </si>
  <si>
    <t>Lindner</t>
  </si>
  <si>
    <t>CZ451 + KonusPro 6-24x44</t>
  </si>
  <si>
    <t xml:space="preserve">Miroslav </t>
  </si>
  <si>
    <t>Čáp</t>
  </si>
  <si>
    <t>Norinco</t>
  </si>
  <si>
    <t>Novotný</t>
  </si>
  <si>
    <t>Výsledky jednotlivých položek</t>
  </si>
  <si>
    <t>Výsledky</t>
  </si>
  <si>
    <t>1 Kolečka</t>
  </si>
  <si>
    <t>2 Rukojmí</t>
  </si>
  <si>
    <t>3 Hmyz</t>
  </si>
  <si>
    <t>4 Klek/Sed</t>
  </si>
  <si>
    <t>5 Rukojmí okna</t>
  </si>
  <si>
    <t>b</t>
  </si>
  <si>
    <t>%</t>
  </si>
  <si>
    <t>Křemenák</t>
  </si>
  <si>
    <t>SK Combat Varnsdorf</t>
  </si>
  <si>
    <t>Suhl 150 Delta 6x24x44</t>
  </si>
  <si>
    <t>SM2 + KonusPro 6-24x42</t>
  </si>
  <si>
    <t>Unitop Louny</t>
  </si>
  <si>
    <t xml:space="preserve">Suhl 150 Konus Pro </t>
  </si>
  <si>
    <t>nez.</t>
  </si>
  <si>
    <t xml:space="preserve">Libor </t>
  </si>
  <si>
    <t xml:space="preserve">David </t>
  </si>
  <si>
    <t>SM2 Konuus Pro</t>
  </si>
  <si>
    <t>Suhl 150 + KonusPro 6-24x44</t>
  </si>
  <si>
    <t>SM2 + Delta 4-16x42</t>
  </si>
  <si>
    <t>Varnsdorf 25.6.11</t>
  </si>
  <si>
    <t>SM2</t>
  </si>
  <si>
    <t>Anchütz 1907</t>
  </si>
  <si>
    <t>SM 2</t>
  </si>
  <si>
    <t>Nečichy 12.6.11</t>
  </si>
  <si>
    <t xml:space="preserve">Štěpán </t>
  </si>
  <si>
    <t>Suhl 150 + Delta 6-24x42</t>
  </si>
  <si>
    <t>Č. Kamenice 4.6.11</t>
  </si>
  <si>
    <t>Suhl 150 Konus Pro 6x24x44</t>
  </si>
  <si>
    <t>SM2 Konus Pro 6x24x44</t>
  </si>
  <si>
    <t>Zelený</t>
  </si>
  <si>
    <t>Ludvíkovice 29.5.11</t>
  </si>
  <si>
    <t>SM2 Konus Pro 6-24x50</t>
  </si>
  <si>
    <t>Rudl</t>
  </si>
  <si>
    <t>Varnsdorf 17.4.11</t>
  </si>
  <si>
    <t>Žalany 3.4.11</t>
  </si>
  <si>
    <t>Závod</t>
  </si>
  <si>
    <t>Č. Kamenice 3.7.11</t>
  </si>
  <si>
    <t>Žalany 30.7.11</t>
  </si>
  <si>
    <t>Ludvíkovice 28.8.11</t>
  </si>
  <si>
    <t>Vavřín</t>
  </si>
  <si>
    <t>Č. Kamenice 25.9.11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</si>
</sst>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10" fontId="1" fillId="0" borderId="10" xfId="48" applyNumberFormat="1" applyFont="1" applyBorder="1" applyAlignment="1">
      <alignment/>
    </xf>
    <xf numFmtId="10" fontId="1" fillId="0" borderId="10" xfId="48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64" fontId="7" fillId="0" borderId="10" xfId="48" applyNumberFormat="1" applyFont="1" applyBorder="1" applyAlignment="1">
      <alignment/>
    </xf>
    <xf numFmtId="0" fontId="7" fillId="0" borderId="10" xfId="0" applyFont="1" applyBorder="1" applyAlignment="1">
      <alignment/>
    </xf>
    <xf numFmtId="10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64" fontId="7" fillId="0" borderId="11" xfId="48" applyNumberFormat="1" applyFont="1" applyBorder="1" applyAlignment="1">
      <alignment/>
    </xf>
    <xf numFmtId="164" fontId="7" fillId="0" borderId="11" xfId="48" applyNumberFormat="1" applyFont="1" applyFill="1" applyBorder="1" applyAlignment="1">
      <alignment/>
    </xf>
    <xf numFmtId="10" fontId="7" fillId="0" borderId="11" xfId="0" applyNumberFormat="1" applyFont="1" applyFill="1" applyBorder="1" applyAlignment="1">
      <alignment/>
    </xf>
    <xf numFmtId="164" fontId="7" fillId="0" borderId="10" xfId="48" applyNumberFormat="1" applyFont="1" applyFill="1" applyBorder="1" applyAlignment="1">
      <alignment/>
    </xf>
    <xf numFmtId="10" fontId="7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0" fontId="7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164" fontId="7" fillId="0" borderId="0" xfId="48" applyNumberFormat="1" applyFont="1" applyFill="1" applyBorder="1" applyAlignment="1">
      <alignment/>
    </xf>
    <xf numFmtId="14" fontId="2" fillId="37" borderId="10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/>
    </xf>
    <xf numFmtId="0" fontId="2" fillId="38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2" fillId="39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14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rocent 2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3" topLeftCell="Q1" activePane="topRight" state="frozen"/>
      <selection pane="topLeft" activeCell="A1" sqref="A1"/>
      <selection pane="topRight" activeCell="D1" sqref="D1"/>
    </sheetView>
  </sheetViews>
  <sheetFormatPr defaultColWidth="9.140625" defaultRowHeight="15"/>
  <cols>
    <col min="1" max="1" width="7.00390625" style="0" bestFit="1" customWidth="1"/>
    <col min="2" max="2" width="8.8515625" style="0" bestFit="1" customWidth="1"/>
    <col min="3" max="3" width="14.8515625" style="0" bestFit="1" customWidth="1"/>
    <col min="4" max="4" width="14.7109375" style="0" bestFit="1" customWidth="1"/>
    <col min="5" max="5" width="22.7109375" style="0" bestFit="1" customWidth="1"/>
    <col min="12" max="15" width="8.140625" style="0" bestFit="1" customWidth="1"/>
    <col min="16" max="16" width="10.28125" style="0" customWidth="1"/>
    <col min="17" max="17" width="8.8515625" style="0" customWidth="1"/>
  </cols>
  <sheetData>
    <row r="1" spans="1:22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6" t="s">
        <v>48</v>
      </c>
      <c r="G1" s="6" t="s">
        <v>49</v>
      </c>
      <c r="H1" s="6" t="s">
        <v>50</v>
      </c>
      <c r="I1" s="6" t="s">
        <v>51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6" t="s">
        <v>64</v>
      </c>
      <c r="P1" s="6" t="s">
        <v>65</v>
      </c>
      <c r="Q1" s="6" t="s">
        <v>57</v>
      </c>
      <c r="R1" s="6" t="s">
        <v>58</v>
      </c>
      <c r="S1" s="6" t="s">
        <v>59</v>
      </c>
      <c r="T1" s="6" t="s">
        <v>60</v>
      </c>
      <c r="U1" s="6" t="s">
        <v>66</v>
      </c>
      <c r="V1" s="6" t="s">
        <v>61</v>
      </c>
    </row>
    <row r="2" spans="1:22" ht="15">
      <c r="A2" s="3">
        <v>1</v>
      </c>
      <c r="B2" s="3" t="s">
        <v>5</v>
      </c>
      <c r="C2" s="3" t="s">
        <v>6</v>
      </c>
      <c r="D2" s="4" t="s">
        <v>7</v>
      </c>
      <c r="E2" s="4" t="s">
        <v>8</v>
      </c>
      <c r="F2" s="7">
        <v>2.997727272727273</v>
      </c>
      <c r="G2" s="7">
        <v>0</v>
      </c>
      <c r="H2" s="7">
        <v>3.9722727272727276</v>
      </c>
      <c r="I2" s="7">
        <v>5.03</v>
      </c>
      <c r="J2" s="8">
        <v>4.3134</v>
      </c>
      <c r="K2" s="8">
        <v>4.1057</v>
      </c>
      <c r="L2" s="8">
        <v>4.723863636363636</v>
      </c>
      <c r="M2" s="8">
        <v>4.216818181818182</v>
      </c>
      <c r="N2" s="8">
        <v>0</v>
      </c>
      <c r="O2" s="8">
        <v>4.759318181818182</v>
      </c>
      <c r="P2" s="8">
        <v>4.858409090909091</v>
      </c>
      <c r="Q2" s="7">
        <v>4.556818181818182</v>
      </c>
      <c r="R2" s="9">
        <f>LARGE(F2:Q2,1)</f>
        <v>5.03</v>
      </c>
      <c r="S2" s="9">
        <f>LARGE(F2:Q2,2)</f>
        <v>4.858409090909091</v>
      </c>
      <c r="T2" s="7">
        <f>LARGE(F2:Q2,3)</f>
        <v>4.759318181818182</v>
      </c>
      <c r="U2" s="7">
        <f>LARGE(F2:Q2,4)</f>
        <v>4.723863636363636</v>
      </c>
      <c r="V2" s="9">
        <f>SUM(R2:U2)</f>
        <v>19.37159090909091</v>
      </c>
    </row>
    <row r="3" spans="1:22" ht="15">
      <c r="A3" s="3">
        <v>2</v>
      </c>
      <c r="B3" s="10" t="s">
        <v>22</v>
      </c>
      <c r="C3" s="10" t="s">
        <v>67</v>
      </c>
      <c r="D3" s="11" t="s">
        <v>24</v>
      </c>
      <c r="E3" s="11" t="s">
        <v>25</v>
      </c>
      <c r="F3" s="7">
        <v>3.171818181818182</v>
      </c>
      <c r="G3" s="7">
        <v>4.4979545454545455</v>
      </c>
      <c r="H3" s="7">
        <v>3.5175</v>
      </c>
      <c r="I3" s="7">
        <v>4.1025</v>
      </c>
      <c r="J3" s="8">
        <v>4.0009</v>
      </c>
      <c r="K3" s="8">
        <v>4.3759</v>
      </c>
      <c r="L3" s="8">
        <v>4.2884090909090915</v>
      </c>
      <c r="M3" s="8">
        <v>0</v>
      </c>
      <c r="N3" s="8">
        <v>3.949318181818182</v>
      </c>
      <c r="O3" s="8">
        <v>3.5672727272727274</v>
      </c>
      <c r="P3" s="8">
        <v>4.2475000000000005</v>
      </c>
      <c r="Q3" s="7">
        <v>4.361818181818181</v>
      </c>
      <c r="R3" s="9">
        <f>LARGE(F3:Q3,1)</f>
        <v>4.4979545454545455</v>
      </c>
      <c r="S3" s="9">
        <f>LARGE(F3:Q3,2)</f>
        <v>4.3759</v>
      </c>
      <c r="T3" s="7">
        <f>LARGE(F3:Q3,3)</f>
        <v>4.361818181818181</v>
      </c>
      <c r="U3" s="7">
        <f>LARGE(F3:Q3,4)</f>
        <v>4.2884090909090915</v>
      </c>
      <c r="V3" s="9">
        <f>SUM(R3:U3)</f>
        <v>17.52408181818182</v>
      </c>
    </row>
    <row r="4" spans="1:22" ht="15">
      <c r="A4" s="3">
        <v>3</v>
      </c>
      <c r="B4" s="31" t="s">
        <v>26</v>
      </c>
      <c r="C4" s="31" t="s">
        <v>27</v>
      </c>
      <c r="D4" s="4" t="s">
        <v>7</v>
      </c>
      <c r="E4" s="4" t="s">
        <v>63</v>
      </c>
      <c r="F4" s="7">
        <v>3.3463636363636367</v>
      </c>
      <c r="G4" s="7">
        <v>0</v>
      </c>
      <c r="H4" s="7">
        <v>3.573409090909091</v>
      </c>
      <c r="I4" s="7">
        <v>0</v>
      </c>
      <c r="J4" s="8">
        <v>3.4364</v>
      </c>
      <c r="K4" s="8">
        <v>3.8764</v>
      </c>
      <c r="L4" s="8">
        <v>4.400454545454545</v>
      </c>
      <c r="M4" s="8">
        <v>4.0047727272727265</v>
      </c>
      <c r="N4" s="8">
        <v>3.749772727272727</v>
      </c>
      <c r="O4" s="8">
        <v>0</v>
      </c>
      <c r="P4" s="8">
        <v>4.519772727272727</v>
      </c>
      <c r="Q4" s="7">
        <v>4.4</v>
      </c>
      <c r="R4" s="9">
        <f>LARGE(F4:Q4,1)</f>
        <v>4.519772727272727</v>
      </c>
      <c r="S4" s="9">
        <f>LARGE(F4:Q4,2)</f>
        <v>4.400454545454545</v>
      </c>
      <c r="T4" s="7">
        <f>LARGE(F4:Q4,3)</f>
        <v>4.4</v>
      </c>
      <c r="U4" s="7">
        <f>LARGE(F4:Q4,4)</f>
        <v>4.0047727272727265</v>
      </c>
      <c r="V4" s="9">
        <f>SUM(R4:U4)</f>
        <v>17.325</v>
      </c>
    </row>
    <row r="5" spans="1:22" ht="15">
      <c r="A5" s="3">
        <v>4</v>
      </c>
      <c r="B5" s="31" t="s">
        <v>45</v>
      </c>
      <c r="C5" s="31" t="s">
        <v>13</v>
      </c>
      <c r="D5" s="4" t="s">
        <v>14</v>
      </c>
      <c r="E5" s="4" t="s">
        <v>12</v>
      </c>
      <c r="F5" s="7">
        <v>3.3527272727272726</v>
      </c>
      <c r="G5" s="7">
        <v>3.7259090909090906</v>
      </c>
      <c r="H5" s="7">
        <v>0</v>
      </c>
      <c r="I5" s="7">
        <v>3.4831818181818184</v>
      </c>
      <c r="J5" s="8">
        <v>0</v>
      </c>
      <c r="K5" s="8">
        <v>0</v>
      </c>
      <c r="L5" s="8">
        <v>2.6890909090909094</v>
      </c>
      <c r="M5" s="8">
        <v>4.4275</v>
      </c>
      <c r="N5" s="8">
        <v>3.3252272727272727</v>
      </c>
      <c r="O5" s="8">
        <v>4.315454545454545</v>
      </c>
      <c r="P5" s="8">
        <v>4.068863636363637</v>
      </c>
      <c r="Q5" s="7">
        <v>3.96</v>
      </c>
      <c r="R5" s="9">
        <f>LARGE(F5:Q5,1)</f>
        <v>4.4275</v>
      </c>
      <c r="S5" s="9">
        <f>LARGE(F5:Q5,2)</f>
        <v>4.315454545454545</v>
      </c>
      <c r="T5" s="7">
        <f>LARGE(F5:Q5,3)</f>
        <v>4.068863636363637</v>
      </c>
      <c r="U5" s="7">
        <f>LARGE(F5:Q5,4)</f>
        <v>3.96</v>
      </c>
      <c r="V5" s="9">
        <f>SUM(R5:U5)</f>
        <v>16.771818181818183</v>
      </c>
    </row>
    <row r="6" spans="1:22" ht="15">
      <c r="A6" s="3">
        <v>5</v>
      </c>
      <c r="B6" s="31" t="s">
        <v>28</v>
      </c>
      <c r="C6" s="31" t="s">
        <v>62</v>
      </c>
      <c r="D6" s="4" t="s">
        <v>17</v>
      </c>
      <c r="E6" s="4" t="s">
        <v>73</v>
      </c>
      <c r="F6" s="13">
        <v>2.43068181818182</v>
      </c>
      <c r="G6" s="7">
        <v>3.1479545454545454</v>
      </c>
      <c r="H6" s="7">
        <v>0</v>
      </c>
      <c r="I6" s="7">
        <v>0</v>
      </c>
      <c r="J6" s="8">
        <v>3.783</v>
      </c>
      <c r="K6" s="8">
        <v>0</v>
      </c>
      <c r="L6" s="8">
        <v>4.040909090909091</v>
      </c>
      <c r="M6" s="8">
        <v>3.4697727272727272</v>
      </c>
      <c r="N6" s="8">
        <v>3.3227272727272728</v>
      </c>
      <c r="O6" s="8">
        <v>4.533409090909091</v>
      </c>
      <c r="P6" s="8">
        <v>3.9197727272727274</v>
      </c>
      <c r="Q6" s="7">
        <v>3.9768181818181816</v>
      </c>
      <c r="R6" s="9">
        <f>LARGE(F6:Q6,1)</f>
        <v>4.533409090909091</v>
      </c>
      <c r="S6" s="9">
        <f>LARGE(F6:Q6,2)</f>
        <v>4.040909090909091</v>
      </c>
      <c r="T6" s="7">
        <f>LARGE(F6:Q6,3)</f>
        <v>3.9768181818181816</v>
      </c>
      <c r="U6" s="7">
        <f>LARGE(F6:Q6,4)</f>
        <v>3.9197727272727274</v>
      </c>
      <c r="V6" s="9">
        <f>SUM(R6:U6)</f>
        <v>16.47090909090909</v>
      </c>
    </row>
    <row r="7" spans="1:22" ht="15">
      <c r="A7" s="3">
        <v>6</v>
      </c>
      <c r="B7" s="12" t="s">
        <v>34</v>
      </c>
      <c r="C7" s="12" t="s">
        <v>23</v>
      </c>
      <c r="D7" s="11" t="s">
        <v>35</v>
      </c>
      <c r="E7" s="11" t="s">
        <v>69</v>
      </c>
      <c r="F7" s="7">
        <v>2.766590909090909</v>
      </c>
      <c r="G7" s="7">
        <v>3.524318181818182</v>
      </c>
      <c r="H7" s="7">
        <v>3.0756818181818177</v>
      </c>
      <c r="I7" s="7">
        <v>3.8954545454545455</v>
      </c>
      <c r="J7" s="8">
        <v>3.543</v>
      </c>
      <c r="K7" s="8">
        <v>4.1184</v>
      </c>
      <c r="L7" s="8">
        <v>1.1972727272727273</v>
      </c>
      <c r="M7" s="8">
        <v>0</v>
      </c>
      <c r="N7" s="8">
        <v>4.0604545454545455</v>
      </c>
      <c r="O7" s="8">
        <v>4.328863636363637</v>
      </c>
      <c r="P7" s="8">
        <v>3.6475</v>
      </c>
      <c r="Q7" s="7">
        <v>3.6468181818181815</v>
      </c>
      <c r="R7" s="9">
        <f>LARGE(F7:Q7,1)</f>
        <v>4.328863636363637</v>
      </c>
      <c r="S7" s="9">
        <f>LARGE(F7:Q7,2)</f>
        <v>4.1184</v>
      </c>
      <c r="T7" s="7">
        <f>LARGE(F7:Q7,3)</f>
        <v>4.0604545454545455</v>
      </c>
      <c r="U7" s="7">
        <f>LARGE(F7:Q7,4)</f>
        <v>3.8954545454545455</v>
      </c>
      <c r="V7" s="9">
        <f>SUM(R7:U7)</f>
        <v>16.40317272727273</v>
      </c>
    </row>
    <row r="8" spans="1:22" ht="15">
      <c r="A8" s="3">
        <v>7</v>
      </c>
      <c r="B8" s="3" t="s">
        <v>28</v>
      </c>
      <c r="C8" s="3" t="s">
        <v>124</v>
      </c>
      <c r="D8" s="4" t="s">
        <v>35</v>
      </c>
      <c r="E8" s="5" t="s">
        <v>142</v>
      </c>
      <c r="F8" s="7">
        <v>2.7172727272727273</v>
      </c>
      <c r="G8" s="7">
        <v>3.6909090909090905</v>
      </c>
      <c r="H8" s="7">
        <v>4.107045454545455</v>
      </c>
      <c r="I8" s="7">
        <v>3.609318181818182</v>
      </c>
      <c r="J8" s="8">
        <v>3.8609</v>
      </c>
      <c r="K8" s="8">
        <v>4.1868</v>
      </c>
      <c r="L8" s="8">
        <v>3.2627272727272727</v>
      </c>
      <c r="M8" s="8">
        <v>0</v>
      </c>
      <c r="N8" s="8">
        <v>3.6197727272727276</v>
      </c>
      <c r="O8" s="8">
        <v>4.132954545454545</v>
      </c>
      <c r="P8" s="8">
        <v>3.8209090909090913</v>
      </c>
      <c r="Q8" s="7">
        <v>3.0245454545454544</v>
      </c>
      <c r="R8" s="9">
        <f>LARGE(F8:Q8,1)</f>
        <v>4.1868</v>
      </c>
      <c r="S8" s="9">
        <f>LARGE(F8:Q8,2)</f>
        <v>4.132954545454545</v>
      </c>
      <c r="T8" s="7">
        <f>LARGE(F8:Q8,3)</f>
        <v>4.107045454545455</v>
      </c>
      <c r="U8" s="7">
        <f>LARGE(F8:Q8,4)</f>
        <v>3.8609</v>
      </c>
      <c r="V8" s="9">
        <f>SUM(R8:U8)</f>
        <v>16.2877</v>
      </c>
    </row>
    <row r="9" spans="1:22" ht="15">
      <c r="A9" s="3">
        <v>8</v>
      </c>
      <c r="B9" s="3" t="s">
        <v>38</v>
      </c>
      <c r="C9" s="3" t="s">
        <v>86</v>
      </c>
      <c r="D9" s="4" t="s">
        <v>21</v>
      </c>
      <c r="E9" s="4" t="s">
        <v>87</v>
      </c>
      <c r="F9" s="7">
        <v>0</v>
      </c>
      <c r="G9" s="7">
        <v>0</v>
      </c>
      <c r="H9" s="7">
        <v>2.857045454545454</v>
      </c>
      <c r="I9" s="7">
        <v>3.7479545454545455</v>
      </c>
      <c r="J9" s="8">
        <v>2.8186</v>
      </c>
      <c r="K9" s="8">
        <v>3.9836</v>
      </c>
      <c r="L9" s="8">
        <v>3.493863636363636</v>
      </c>
      <c r="M9" s="8">
        <v>2.9386363636363635</v>
      </c>
      <c r="N9" s="8">
        <v>3.6888636363636365</v>
      </c>
      <c r="O9" s="8">
        <v>4.194772727272728</v>
      </c>
      <c r="P9" s="8">
        <v>3.877272727272727</v>
      </c>
      <c r="Q9" s="7">
        <v>3.897272727272727</v>
      </c>
      <c r="R9" s="9">
        <f>LARGE(F9:Q9,1)</f>
        <v>4.194772727272728</v>
      </c>
      <c r="S9" s="9">
        <f>LARGE(F9:Q9,2)</f>
        <v>3.9836</v>
      </c>
      <c r="T9" s="7">
        <f>LARGE(F9:Q9,3)</f>
        <v>3.897272727272727</v>
      </c>
      <c r="U9" s="7">
        <f>LARGE(F9:Q9,4)</f>
        <v>3.877272727272727</v>
      </c>
      <c r="V9" s="9">
        <f>SUM(R9:U9)</f>
        <v>15.95291818181818</v>
      </c>
    </row>
    <row r="10" spans="1:22" ht="15">
      <c r="A10" s="3">
        <v>9</v>
      </c>
      <c r="B10" s="10" t="s">
        <v>40</v>
      </c>
      <c r="C10" s="10" t="s">
        <v>41</v>
      </c>
      <c r="D10" s="11" t="s">
        <v>17</v>
      </c>
      <c r="E10" s="11" t="s">
        <v>76</v>
      </c>
      <c r="F10" s="7">
        <v>0</v>
      </c>
      <c r="G10" s="7">
        <v>3.2252272727272726</v>
      </c>
      <c r="H10" s="7">
        <v>0</v>
      </c>
      <c r="I10" s="7">
        <v>0</v>
      </c>
      <c r="J10" s="8">
        <v>0</v>
      </c>
      <c r="K10" s="8">
        <v>3.8464</v>
      </c>
      <c r="L10" s="8">
        <v>2.975681818181818</v>
      </c>
      <c r="M10" s="8">
        <v>0</v>
      </c>
      <c r="N10" s="8">
        <v>2.5922727272727273</v>
      </c>
      <c r="O10" s="8">
        <v>3.5927272727272728</v>
      </c>
      <c r="P10" s="8">
        <v>3.9829545454545454</v>
      </c>
      <c r="Q10" s="7">
        <v>0</v>
      </c>
      <c r="R10" s="9">
        <f>LARGE(F10:Q10,1)</f>
        <v>3.9829545454545454</v>
      </c>
      <c r="S10" s="9">
        <f>LARGE(F10:Q10,2)</f>
        <v>3.8464</v>
      </c>
      <c r="T10" s="7">
        <f>LARGE(F10:Q10,3)</f>
        <v>3.5927272727272728</v>
      </c>
      <c r="U10" s="7">
        <f>LARGE(F10:Q10,4)</f>
        <v>3.2252272727272726</v>
      </c>
      <c r="V10" s="9">
        <f>SUM(R10:U10)</f>
        <v>14.647309090909092</v>
      </c>
    </row>
    <row r="11" spans="1:22" ht="15">
      <c r="A11" s="3">
        <v>10</v>
      </c>
      <c r="B11" s="31" t="s">
        <v>31</v>
      </c>
      <c r="C11" s="31" t="s">
        <v>68</v>
      </c>
      <c r="D11" s="4" t="s">
        <v>32</v>
      </c>
      <c r="E11" s="4" t="s">
        <v>8</v>
      </c>
      <c r="F11" s="7">
        <v>2.870681818181818</v>
      </c>
      <c r="G11" s="7">
        <v>3.3004545454545453</v>
      </c>
      <c r="H11" s="7">
        <v>3.4686363636363637</v>
      </c>
      <c r="I11" s="7">
        <v>0</v>
      </c>
      <c r="J11" s="8">
        <v>3.4757</v>
      </c>
      <c r="K11" s="8">
        <v>3.2943</v>
      </c>
      <c r="L11" s="8">
        <v>3.627727272727273</v>
      </c>
      <c r="M11" s="8">
        <v>3.013409090909091</v>
      </c>
      <c r="N11" s="8">
        <v>3.024318181818182</v>
      </c>
      <c r="O11" s="8">
        <v>2.850681818181818</v>
      </c>
      <c r="P11" s="8">
        <v>3.514090909090909</v>
      </c>
      <c r="Q11" s="7">
        <v>2.9118181818181816</v>
      </c>
      <c r="R11" s="9">
        <f>LARGE(F11:Q11,1)</f>
        <v>3.627727272727273</v>
      </c>
      <c r="S11" s="9">
        <f>LARGE(F11:Q11,2)</f>
        <v>3.514090909090909</v>
      </c>
      <c r="T11" s="7">
        <f>LARGE(F11:Q11,3)</f>
        <v>3.4757</v>
      </c>
      <c r="U11" s="7">
        <f>LARGE(F11:Q11,4)</f>
        <v>3.4686363636363637</v>
      </c>
      <c r="V11" s="9">
        <f>SUM(R11:U11)</f>
        <v>14.086154545454546</v>
      </c>
    </row>
    <row r="12" spans="1:22" ht="15">
      <c r="A12" s="3">
        <v>11</v>
      </c>
      <c r="B12" s="31" t="s">
        <v>38</v>
      </c>
      <c r="C12" s="31" t="s">
        <v>72</v>
      </c>
      <c r="D12" s="4" t="s">
        <v>17</v>
      </c>
      <c r="E12" s="4" t="s">
        <v>63</v>
      </c>
      <c r="F12" s="7">
        <v>2.465</v>
      </c>
      <c r="G12" s="7">
        <v>1.9570454545454545</v>
      </c>
      <c r="H12" s="7">
        <v>2.9836363636363634</v>
      </c>
      <c r="I12" s="7">
        <v>0</v>
      </c>
      <c r="J12" s="8">
        <v>0</v>
      </c>
      <c r="K12" s="8">
        <v>3.9659</v>
      </c>
      <c r="L12" s="8">
        <v>3.584318181818182</v>
      </c>
      <c r="M12" s="8">
        <v>0</v>
      </c>
      <c r="N12" s="8">
        <v>0</v>
      </c>
      <c r="O12" s="8">
        <v>0</v>
      </c>
      <c r="P12" s="8">
        <v>0</v>
      </c>
      <c r="Q12" s="7">
        <v>3.295454545454546</v>
      </c>
      <c r="R12" s="9">
        <f>LARGE(F12:Q12,1)</f>
        <v>3.9659</v>
      </c>
      <c r="S12" s="9">
        <f>LARGE(F12:Q12,2)</f>
        <v>3.584318181818182</v>
      </c>
      <c r="T12" s="7">
        <f>LARGE(F12:Q12,3)</f>
        <v>3.295454545454546</v>
      </c>
      <c r="U12" s="7">
        <f>LARGE(F12:Q12,4)</f>
        <v>2.9836363636363634</v>
      </c>
      <c r="V12" s="9">
        <f>SUM(R12:U12)</f>
        <v>13.829309090909092</v>
      </c>
    </row>
    <row r="13" spans="1:22" ht="15">
      <c r="A13" s="3">
        <v>12</v>
      </c>
      <c r="B13" s="3" t="s">
        <v>15</v>
      </c>
      <c r="C13" s="3" t="s">
        <v>16</v>
      </c>
      <c r="D13" s="5" t="s">
        <v>17</v>
      </c>
      <c r="E13" s="5" t="s">
        <v>18</v>
      </c>
      <c r="F13" s="7">
        <v>2.965909090909091</v>
      </c>
      <c r="G13" s="7">
        <v>0</v>
      </c>
      <c r="H13" s="7">
        <v>0</v>
      </c>
      <c r="I13" s="7">
        <v>0</v>
      </c>
      <c r="J13" s="8">
        <v>0</v>
      </c>
      <c r="K13" s="8">
        <v>0</v>
      </c>
      <c r="L13" s="8">
        <v>0</v>
      </c>
      <c r="M13" s="8">
        <v>0</v>
      </c>
      <c r="N13" s="8">
        <v>3.1068181818181815</v>
      </c>
      <c r="O13" s="8">
        <v>3.5259090909090913</v>
      </c>
      <c r="P13" s="8">
        <v>0</v>
      </c>
      <c r="Q13" s="7">
        <v>3.9602272727272725</v>
      </c>
      <c r="R13" s="9">
        <f>LARGE(F13:Q13,1)</f>
        <v>3.9602272727272725</v>
      </c>
      <c r="S13" s="9">
        <f>LARGE(F13:Q13,2)</f>
        <v>3.5259090909090913</v>
      </c>
      <c r="T13" s="7">
        <f>LARGE(F13:Q13,3)</f>
        <v>3.1068181818181815</v>
      </c>
      <c r="U13" s="7">
        <f>LARGE(F13:Q13,4)</f>
        <v>2.965909090909091</v>
      </c>
      <c r="V13" s="9">
        <f>SUM(R13:U13)</f>
        <v>13.558863636363636</v>
      </c>
    </row>
    <row r="14" spans="1:22" ht="15">
      <c r="A14" s="3">
        <v>13</v>
      </c>
      <c r="B14" s="10" t="s">
        <v>22</v>
      </c>
      <c r="C14" s="10" t="s">
        <v>36</v>
      </c>
      <c r="D14" s="11" t="s">
        <v>37</v>
      </c>
      <c r="E14" s="11" t="s">
        <v>8</v>
      </c>
      <c r="F14" s="7">
        <v>1.5143181818181821</v>
      </c>
      <c r="G14" s="7">
        <v>0</v>
      </c>
      <c r="H14" s="7">
        <v>0</v>
      </c>
      <c r="I14" s="7">
        <v>0</v>
      </c>
      <c r="J14" s="8">
        <v>0</v>
      </c>
      <c r="K14" s="8">
        <v>0</v>
      </c>
      <c r="L14" s="8">
        <v>2.8636363636363638</v>
      </c>
      <c r="M14" s="8">
        <v>3.493409090909091</v>
      </c>
      <c r="N14" s="8">
        <v>2.720681818181818</v>
      </c>
      <c r="O14" s="8">
        <v>1.5306818181818183</v>
      </c>
      <c r="P14" s="8">
        <v>0</v>
      </c>
      <c r="Q14" s="7">
        <v>3.8743181818181816</v>
      </c>
      <c r="R14" s="9">
        <f>LARGE(F14:Q14,1)</f>
        <v>3.8743181818181816</v>
      </c>
      <c r="S14" s="9">
        <f>LARGE(F14:Q14,2)</f>
        <v>3.493409090909091</v>
      </c>
      <c r="T14" s="7">
        <f>LARGE(F14:Q14,3)</f>
        <v>2.8636363636363638</v>
      </c>
      <c r="U14" s="7">
        <f>LARGE(F14:Q14,4)</f>
        <v>2.720681818181818</v>
      </c>
      <c r="V14" s="9">
        <f>SUM(R14:U14)</f>
        <v>12.952045454545454</v>
      </c>
    </row>
    <row r="15" spans="1:22" ht="15">
      <c r="A15" s="3">
        <v>14</v>
      </c>
      <c r="B15" s="31" t="s">
        <v>31</v>
      </c>
      <c r="C15" s="31" t="s">
        <v>71</v>
      </c>
      <c r="D15" s="4" t="s">
        <v>32</v>
      </c>
      <c r="E15" s="4" t="s">
        <v>8</v>
      </c>
      <c r="F15" s="7">
        <v>2.526818181818182</v>
      </c>
      <c r="G15" s="7">
        <v>2.8229545454545453</v>
      </c>
      <c r="H15" s="7">
        <v>0</v>
      </c>
      <c r="I15" s="7">
        <v>0</v>
      </c>
      <c r="J15" s="8">
        <v>2.6309</v>
      </c>
      <c r="K15" s="8">
        <v>2.4566</v>
      </c>
      <c r="L15" s="8">
        <v>3.002727272727273</v>
      </c>
      <c r="M15" s="8">
        <v>3.193636363636364</v>
      </c>
      <c r="N15" s="8">
        <v>2.9084090909090907</v>
      </c>
      <c r="O15" s="8">
        <v>3.6818181818181817</v>
      </c>
      <c r="P15" s="8">
        <v>2.938863636363636</v>
      </c>
      <c r="Q15" s="7">
        <v>3.069545454545455</v>
      </c>
      <c r="R15" s="9">
        <f>LARGE(F15:Q15,1)</f>
        <v>3.6818181818181817</v>
      </c>
      <c r="S15" s="9">
        <f>LARGE(F15:Q15,2)</f>
        <v>3.193636363636364</v>
      </c>
      <c r="T15" s="7">
        <f>LARGE(F15:Q15,3)</f>
        <v>3.069545454545455</v>
      </c>
      <c r="U15" s="7">
        <f>LARGE(F15:Q15,4)</f>
        <v>3.002727272727273</v>
      </c>
      <c r="V15" s="9">
        <f>SUM(R15:U15)</f>
        <v>12.947727272727274</v>
      </c>
    </row>
    <row r="16" spans="1:22" ht="15">
      <c r="A16" s="3">
        <v>15</v>
      </c>
      <c r="B16" s="31" t="s">
        <v>45</v>
      </c>
      <c r="C16" s="31" t="s">
        <v>43</v>
      </c>
      <c r="D16" s="4" t="s">
        <v>32</v>
      </c>
      <c r="E16" s="5" t="s">
        <v>70</v>
      </c>
      <c r="F16" s="7">
        <v>2.7813636363636363</v>
      </c>
      <c r="G16" s="7">
        <v>2.0834090909090905</v>
      </c>
      <c r="H16" s="7">
        <v>2.430681818181818</v>
      </c>
      <c r="I16" s="7">
        <v>0</v>
      </c>
      <c r="J16" s="8">
        <v>0</v>
      </c>
      <c r="K16" s="8">
        <v>0</v>
      </c>
      <c r="L16" s="8">
        <v>3.180681818181818</v>
      </c>
      <c r="M16" s="8">
        <v>2.949090909090909</v>
      </c>
      <c r="N16" s="8">
        <v>0</v>
      </c>
      <c r="O16" s="8">
        <v>3.2952272727272724</v>
      </c>
      <c r="P16" s="8">
        <v>0</v>
      </c>
      <c r="Q16" s="7">
        <v>0</v>
      </c>
      <c r="R16" s="9">
        <f>LARGE(F16:Q16,1)</f>
        <v>3.2952272727272724</v>
      </c>
      <c r="S16" s="9">
        <f>LARGE(F16:Q16,2)</f>
        <v>3.180681818181818</v>
      </c>
      <c r="T16" s="7">
        <f>LARGE(F16:Q16,3)</f>
        <v>2.949090909090909</v>
      </c>
      <c r="U16" s="7">
        <f>LARGE(F16:Q16,4)</f>
        <v>2.7813636363636363</v>
      </c>
      <c r="V16" s="9">
        <f>SUM(R16:U16)</f>
        <v>12.206363636363637</v>
      </c>
    </row>
    <row r="17" spans="1:22" ht="15">
      <c r="A17" s="3">
        <v>16</v>
      </c>
      <c r="B17" s="31" t="s">
        <v>22</v>
      </c>
      <c r="C17" s="31" t="s">
        <v>33</v>
      </c>
      <c r="D17" s="4" t="s">
        <v>35</v>
      </c>
      <c r="E17" s="11" t="s">
        <v>25</v>
      </c>
      <c r="F17" s="7">
        <v>0</v>
      </c>
      <c r="G17" s="7">
        <v>3.6484090909090914</v>
      </c>
      <c r="H17" s="7">
        <v>0</v>
      </c>
      <c r="I17" s="7">
        <v>0</v>
      </c>
      <c r="J17" s="8">
        <v>0</v>
      </c>
      <c r="K17" s="8">
        <v>3.8223</v>
      </c>
      <c r="L17" s="8">
        <v>3.1586363636363637</v>
      </c>
      <c r="M17" s="8">
        <v>0</v>
      </c>
      <c r="N17" s="8">
        <v>0</v>
      </c>
      <c r="O17" s="8">
        <v>0</v>
      </c>
      <c r="P17" s="8">
        <v>0</v>
      </c>
      <c r="Q17" s="7">
        <v>0</v>
      </c>
      <c r="R17" s="9">
        <f>LARGE(F17:Q17,1)</f>
        <v>3.8223</v>
      </c>
      <c r="S17" s="9">
        <f>LARGE(F17:Q17,2)</f>
        <v>3.6484090909090914</v>
      </c>
      <c r="T17" s="7">
        <f>LARGE(F17:Q17,3)</f>
        <v>3.1586363636363637</v>
      </c>
      <c r="U17" s="7">
        <f>LARGE(F17:Q17,4)</f>
        <v>0</v>
      </c>
      <c r="V17" s="9">
        <f>SUM(R17:U17)</f>
        <v>10.629345454545454</v>
      </c>
    </row>
    <row r="18" spans="1:22" ht="15">
      <c r="A18" s="3">
        <v>17</v>
      </c>
      <c r="B18" s="31" t="s">
        <v>19</v>
      </c>
      <c r="C18" s="31" t="s">
        <v>20</v>
      </c>
      <c r="D18" s="5" t="s">
        <v>21</v>
      </c>
      <c r="E18" s="5" t="s">
        <v>80</v>
      </c>
      <c r="F18" s="7">
        <v>0</v>
      </c>
      <c r="G18" s="7">
        <v>2.5586363636363636</v>
      </c>
      <c r="H18" s="7">
        <v>0</v>
      </c>
      <c r="I18" s="7">
        <v>3.6609090909090907</v>
      </c>
      <c r="J18" s="8">
        <v>3.7834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7">
        <v>0</v>
      </c>
      <c r="R18" s="9">
        <f>LARGE(F18:Q18,1)</f>
        <v>3.7834</v>
      </c>
      <c r="S18" s="9">
        <f>LARGE(F18:Q18,2)</f>
        <v>3.6609090909090907</v>
      </c>
      <c r="T18" s="7">
        <f>LARGE(F18:Q18,3)</f>
        <v>2.5586363636363636</v>
      </c>
      <c r="U18" s="7">
        <f>LARGE(F18:Q18,4)</f>
        <v>0</v>
      </c>
      <c r="V18" s="9">
        <f>SUM(R18:U18)</f>
        <v>10.002945454545454</v>
      </c>
    </row>
    <row r="19" spans="1:22" ht="15">
      <c r="A19" s="3">
        <v>18</v>
      </c>
      <c r="B19" s="10" t="s">
        <v>88</v>
      </c>
      <c r="C19" s="10" t="s">
        <v>89</v>
      </c>
      <c r="D19" s="11" t="s">
        <v>24</v>
      </c>
      <c r="E19" s="11" t="s">
        <v>90</v>
      </c>
      <c r="F19" s="7">
        <v>0</v>
      </c>
      <c r="G19" s="7">
        <v>0</v>
      </c>
      <c r="H19" s="7">
        <v>0</v>
      </c>
      <c r="I19" s="7">
        <v>2.2609090909090908</v>
      </c>
      <c r="J19" s="8">
        <v>2.13</v>
      </c>
      <c r="K19" s="8">
        <v>0</v>
      </c>
      <c r="L19" s="8">
        <v>0</v>
      </c>
      <c r="M19" s="8">
        <v>0</v>
      </c>
      <c r="N19" s="8">
        <v>2.3363636363636364</v>
      </c>
      <c r="O19" s="8">
        <v>1.7095454545454545</v>
      </c>
      <c r="P19" s="8">
        <v>0</v>
      </c>
      <c r="Q19" s="7">
        <v>0</v>
      </c>
      <c r="R19" s="9">
        <f>LARGE(F19:Q19,1)</f>
        <v>2.3363636363636364</v>
      </c>
      <c r="S19" s="9">
        <f>LARGE(F19:Q19,2)</f>
        <v>2.2609090909090908</v>
      </c>
      <c r="T19" s="7">
        <f>LARGE(F19:Q19,3)</f>
        <v>2.13</v>
      </c>
      <c r="U19" s="7">
        <f>LARGE(F19:Q19,4)</f>
        <v>1.7095454545454545</v>
      </c>
      <c r="V19" s="9">
        <f>SUM(R19:U19)</f>
        <v>8.436818181818182</v>
      </c>
    </row>
    <row r="20" spans="1:22" ht="15">
      <c r="A20" s="3">
        <v>19</v>
      </c>
      <c r="B20" s="10" t="s">
        <v>28</v>
      </c>
      <c r="C20" s="10" t="s">
        <v>156</v>
      </c>
      <c r="D20" s="14" t="s">
        <v>130</v>
      </c>
      <c r="E20" s="36" t="s">
        <v>25</v>
      </c>
      <c r="F20" s="7">
        <v>0</v>
      </c>
      <c r="G20" s="7">
        <v>0</v>
      </c>
      <c r="H20" s="7">
        <v>0</v>
      </c>
      <c r="I20" s="7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2.6213636363636366</v>
      </c>
      <c r="P20" s="8">
        <v>0</v>
      </c>
      <c r="Q20" s="7">
        <v>3.763863636363636</v>
      </c>
      <c r="R20" s="9">
        <f>LARGE(F20:Q20,1)</f>
        <v>3.763863636363636</v>
      </c>
      <c r="S20" s="9">
        <f>LARGE(F20:Q20,2)</f>
        <v>2.6213636363636366</v>
      </c>
      <c r="T20" s="7">
        <f>LARGE(F20:Q20,3)</f>
        <v>0</v>
      </c>
      <c r="U20" s="7">
        <f>LARGE(F20:Q20,4)</f>
        <v>0</v>
      </c>
      <c r="V20" s="9">
        <f>SUM(R20:U20)</f>
        <v>6.385227272727272</v>
      </c>
    </row>
    <row r="21" spans="1:22" ht="15">
      <c r="A21" s="3">
        <v>20</v>
      </c>
      <c r="B21" s="31" t="s">
        <v>94</v>
      </c>
      <c r="C21" s="31" t="s">
        <v>95</v>
      </c>
      <c r="D21" s="5" t="s">
        <v>96</v>
      </c>
      <c r="E21" s="5" t="s">
        <v>97</v>
      </c>
      <c r="F21" s="7">
        <v>0</v>
      </c>
      <c r="G21" s="7">
        <v>0</v>
      </c>
      <c r="H21" s="7">
        <v>0</v>
      </c>
      <c r="I21" s="7">
        <v>0</v>
      </c>
      <c r="J21" s="7">
        <v>2.3516</v>
      </c>
      <c r="K21" s="8">
        <v>0</v>
      </c>
      <c r="L21" s="8">
        <v>1.7218181818181817</v>
      </c>
      <c r="M21" s="8">
        <v>2.278181818181818</v>
      </c>
      <c r="N21" s="8">
        <v>0</v>
      </c>
      <c r="O21" s="8">
        <v>0</v>
      </c>
      <c r="P21" s="8">
        <v>0</v>
      </c>
      <c r="Q21" s="7">
        <v>0</v>
      </c>
      <c r="R21" s="9">
        <f>LARGE(F21:Q21,1)</f>
        <v>2.3516</v>
      </c>
      <c r="S21" s="9">
        <f>LARGE(F21:Q21,2)</f>
        <v>2.278181818181818</v>
      </c>
      <c r="T21" s="7">
        <f>LARGE(F21:Q21,3)</f>
        <v>1.7218181818181817</v>
      </c>
      <c r="U21" s="7">
        <f>LARGE(F21:Q21,4)</f>
        <v>0</v>
      </c>
      <c r="V21" s="9">
        <f>SUM(R21:U21)</f>
        <v>6.3515999999999995</v>
      </c>
    </row>
    <row r="22" spans="1:22" ht="15">
      <c r="A22" s="3">
        <v>21</v>
      </c>
      <c r="B22" s="10" t="s">
        <v>22</v>
      </c>
      <c r="C22" s="10" t="s">
        <v>42</v>
      </c>
      <c r="D22" s="11" t="s">
        <v>37</v>
      </c>
      <c r="E22" s="11" t="s">
        <v>8</v>
      </c>
      <c r="F22" s="7">
        <v>2.1909090909090914</v>
      </c>
      <c r="G22" s="7">
        <v>0</v>
      </c>
      <c r="H22" s="7">
        <v>0</v>
      </c>
      <c r="I22" s="7">
        <v>0</v>
      </c>
      <c r="J22" s="8">
        <v>0</v>
      </c>
      <c r="K22" s="8">
        <v>0</v>
      </c>
      <c r="L22" s="8">
        <v>0</v>
      </c>
      <c r="M22" s="8">
        <v>2.6029545454545455</v>
      </c>
      <c r="N22" s="8">
        <v>0</v>
      </c>
      <c r="O22" s="8">
        <v>0</v>
      </c>
      <c r="P22" s="8">
        <v>0</v>
      </c>
      <c r="Q22" s="7">
        <v>0</v>
      </c>
      <c r="R22" s="9">
        <f>LARGE(F22:Q22,1)</f>
        <v>2.6029545454545455</v>
      </c>
      <c r="S22" s="9">
        <f>LARGE(F22:Q22,2)</f>
        <v>2.1909090909090914</v>
      </c>
      <c r="T22" s="7">
        <f>LARGE(F22:Q22,3)</f>
        <v>0</v>
      </c>
      <c r="U22" s="7">
        <f>LARGE(F22:Q22,4)</f>
        <v>0</v>
      </c>
      <c r="V22" s="9">
        <f>SUM(R22:U22)</f>
        <v>4.793863636363637</v>
      </c>
    </row>
    <row r="23" spans="1:22" ht="15">
      <c r="A23" s="3">
        <v>22</v>
      </c>
      <c r="B23" s="31" t="s">
        <v>28</v>
      </c>
      <c r="C23" s="31" t="s">
        <v>39</v>
      </c>
      <c r="D23" s="4" t="s">
        <v>37</v>
      </c>
      <c r="E23" s="4" t="s">
        <v>74</v>
      </c>
      <c r="F23" s="7">
        <v>2.0625</v>
      </c>
      <c r="G23" s="7">
        <v>0</v>
      </c>
      <c r="H23" s="7">
        <v>0</v>
      </c>
      <c r="I23" s="7">
        <v>0</v>
      </c>
      <c r="J23" s="8">
        <v>0</v>
      </c>
      <c r="K23" s="8">
        <v>0</v>
      </c>
      <c r="L23" s="8">
        <v>0</v>
      </c>
      <c r="M23" s="8">
        <v>0</v>
      </c>
      <c r="N23" s="8">
        <v>2.4286363636363637</v>
      </c>
      <c r="O23" s="8">
        <v>0</v>
      </c>
      <c r="P23" s="8">
        <v>0</v>
      </c>
      <c r="Q23" s="7">
        <v>0</v>
      </c>
      <c r="R23" s="9">
        <f>LARGE(F23:Q23,1)</f>
        <v>2.4286363636363637</v>
      </c>
      <c r="S23" s="9">
        <f>LARGE(F23:Q23,2)</f>
        <v>2.0625</v>
      </c>
      <c r="T23" s="7">
        <f>LARGE(F23:Q23,3)</f>
        <v>0</v>
      </c>
      <c r="U23" s="7">
        <f>LARGE(F23:Q23,4)</f>
        <v>0</v>
      </c>
      <c r="V23" s="9">
        <f>SUM(R23:U23)</f>
        <v>4.491136363636364</v>
      </c>
    </row>
    <row r="24" spans="1:22" ht="15">
      <c r="A24" s="3">
        <v>23</v>
      </c>
      <c r="B24" s="31" t="s">
        <v>22</v>
      </c>
      <c r="C24" s="31" t="s">
        <v>44</v>
      </c>
      <c r="D24" s="4" t="s">
        <v>17</v>
      </c>
      <c r="E24" s="5" t="s">
        <v>75</v>
      </c>
      <c r="F24" s="7">
        <v>2.076363636363636</v>
      </c>
      <c r="G24" s="7">
        <v>0</v>
      </c>
      <c r="H24" s="7">
        <v>0</v>
      </c>
      <c r="I24" s="7">
        <v>0</v>
      </c>
      <c r="J24" s="8">
        <v>2.3864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7">
        <v>0</v>
      </c>
      <c r="R24" s="9">
        <f>LARGE(F24:Q24,1)</f>
        <v>2.3864</v>
      </c>
      <c r="S24" s="9">
        <f>LARGE(F24:Q24,2)</f>
        <v>2.076363636363636</v>
      </c>
      <c r="T24" s="7">
        <f>LARGE(F24:Q24,3)</f>
        <v>0</v>
      </c>
      <c r="U24" s="7">
        <f>LARGE(F24:Q24,4)</f>
        <v>0</v>
      </c>
      <c r="V24" s="9">
        <f>SUM(R24:U24)</f>
        <v>4.462763636363636</v>
      </c>
    </row>
    <row r="25" spans="1:22" ht="15">
      <c r="A25" s="3">
        <v>24</v>
      </c>
      <c r="B25" s="31" t="s">
        <v>28</v>
      </c>
      <c r="C25" s="31" t="s">
        <v>114</v>
      </c>
      <c r="D25" s="5" t="s">
        <v>24</v>
      </c>
      <c r="E25" s="5" t="s">
        <v>90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8">
        <v>1.207</v>
      </c>
      <c r="L25" s="8">
        <v>0</v>
      </c>
      <c r="M25" s="8">
        <v>0</v>
      </c>
      <c r="N25" s="8">
        <v>0</v>
      </c>
      <c r="O25" s="8">
        <v>2.4359090909090906</v>
      </c>
      <c r="P25" s="8">
        <v>0</v>
      </c>
      <c r="Q25" s="7">
        <v>0</v>
      </c>
      <c r="R25" s="9">
        <f>LARGE(F25:Q25,1)</f>
        <v>2.4359090909090906</v>
      </c>
      <c r="S25" s="9">
        <f>LARGE(F25:Q25,2)</f>
        <v>1.207</v>
      </c>
      <c r="T25" s="7">
        <f>LARGE(F25:Q25,3)</f>
        <v>0</v>
      </c>
      <c r="U25" s="7">
        <f>LARGE(F25:Q25,4)</f>
        <v>0</v>
      </c>
      <c r="V25" s="9">
        <f>SUM(R25:U25)</f>
        <v>3.6429090909090904</v>
      </c>
    </row>
    <row r="26" spans="1:22" ht="15">
      <c r="A26" s="3">
        <v>25</v>
      </c>
      <c r="B26" s="31" t="s">
        <v>111</v>
      </c>
      <c r="C26" s="31" t="s">
        <v>112</v>
      </c>
      <c r="D26" s="5" t="s">
        <v>93</v>
      </c>
      <c r="E26" s="5" t="s">
        <v>113</v>
      </c>
      <c r="F26" s="7">
        <v>0</v>
      </c>
      <c r="G26" s="7">
        <v>0</v>
      </c>
      <c r="H26" s="7">
        <v>0</v>
      </c>
      <c r="I26" s="7">
        <v>0</v>
      </c>
      <c r="J26" s="8">
        <v>0.7305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7">
        <v>2.465909090909091</v>
      </c>
      <c r="R26" s="9">
        <f>LARGE(F26:Q26,1)</f>
        <v>2.465909090909091</v>
      </c>
      <c r="S26" s="9">
        <f>LARGE(F26:Q26,2)</f>
        <v>0.7305</v>
      </c>
      <c r="T26" s="7">
        <f>LARGE(F26:Q26,3)</f>
        <v>0</v>
      </c>
      <c r="U26" s="7">
        <f>LARGE(F26:Q26,4)</f>
        <v>0</v>
      </c>
      <c r="V26" s="9">
        <f>SUM(R26:U26)</f>
        <v>3.196409090909091</v>
      </c>
    </row>
    <row r="27" spans="1:22" ht="15">
      <c r="A27" s="3">
        <v>26</v>
      </c>
      <c r="B27" s="31" t="s">
        <v>9</v>
      </c>
      <c r="C27" s="31" t="s">
        <v>10</v>
      </c>
      <c r="D27" s="4" t="s">
        <v>11</v>
      </c>
      <c r="E27" s="4" t="s">
        <v>81</v>
      </c>
      <c r="F27" s="7">
        <v>0</v>
      </c>
      <c r="G27" s="7">
        <v>2.027727272727273</v>
      </c>
      <c r="H27" s="7">
        <v>0</v>
      </c>
      <c r="I27" s="7">
        <v>0</v>
      </c>
      <c r="J27" s="8">
        <v>0</v>
      </c>
      <c r="K27" s="8">
        <v>0</v>
      </c>
      <c r="L27" s="8">
        <v>0</v>
      </c>
      <c r="M27" s="8">
        <v>0</v>
      </c>
      <c r="N27" s="8">
        <v>1.0245454545454544</v>
      </c>
      <c r="O27" s="8">
        <v>0</v>
      </c>
      <c r="P27" s="8">
        <v>0</v>
      </c>
      <c r="Q27" s="7">
        <v>0</v>
      </c>
      <c r="R27" s="9">
        <f>LARGE(F27:Q27,1)</f>
        <v>2.027727272727273</v>
      </c>
      <c r="S27" s="9">
        <f>LARGE(F27:Q27,2)</f>
        <v>1.0245454545454544</v>
      </c>
      <c r="T27" s="7">
        <f>LARGE(F27:Q27,3)</f>
        <v>0</v>
      </c>
      <c r="U27" s="7">
        <f>LARGE(F27:Q27,4)</f>
        <v>0</v>
      </c>
      <c r="V27" s="9">
        <f>SUM(R27:U27)</f>
        <v>3.0522727272727272</v>
      </c>
    </row>
    <row r="28" spans="1:22" ht="15">
      <c r="A28" s="3">
        <v>27</v>
      </c>
      <c r="B28" s="10" t="s">
        <v>77</v>
      </c>
      <c r="C28" s="10" t="s">
        <v>78</v>
      </c>
      <c r="D28" s="11" t="s">
        <v>32</v>
      </c>
      <c r="E28" s="11" t="s">
        <v>79</v>
      </c>
      <c r="F28" s="7">
        <v>0</v>
      </c>
      <c r="G28" s="7">
        <v>2.576590909090909</v>
      </c>
      <c r="H28" s="7">
        <v>0</v>
      </c>
      <c r="I28" s="7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7">
        <v>0</v>
      </c>
      <c r="R28" s="9">
        <f>LARGE(F28:Q28,1)</f>
        <v>2.576590909090909</v>
      </c>
      <c r="S28" s="9">
        <f>LARGE(F28:Q28,2)</f>
        <v>0</v>
      </c>
      <c r="T28" s="7">
        <f>LARGE(F28:Q28,3)</f>
        <v>0</v>
      </c>
      <c r="U28" s="7">
        <f>LARGE(F28:Q28,4)</f>
        <v>0</v>
      </c>
      <c r="V28" s="9">
        <f>SUM(R28:U28)</f>
        <v>2.576590909090909</v>
      </c>
    </row>
    <row r="29" spans="1:22" ht="15">
      <c r="A29" s="3">
        <v>28</v>
      </c>
      <c r="B29" s="31" t="s">
        <v>91</v>
      </c>
      <c r="C29" s="31" t="s">
        <v>92</v>
      </c>
      <c r="D29" s="5" t="s">
        <v>93</v>
      </c>
      <c r="E29" s="5"/>
      <c r="F29" s="7">
        <v>0</v>
      </c>
      <c r="G29" s="7">
        <v>0</v>
      </c>
      <c r="H29" s="7">
        <v>0</v>
      </c>
      <c r="I29" s="7">
        <v>0</v>
      </c>
      <c r="J29" s="8">
        <v>2.5543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7">
        <v>0</v>
      </c>
      <c r="R29" s="9">
        <f>LARGE(F29:Q29,1)</f>
        <v>2.5543</v>
      </c>
      <c r="S29" s="9">
        <f>LARGE(F29:Q29,2)</f>
        <v>0</v>
      </c>
      <c r="T29" s="7">
        <f>LARGE(F29:Q29,3)</f>
        <v>0</v>
      </c>
      <c r="U29" s="7">
        <f>LARGE(F29:Q29,4)</f>
        <v>0</v>
      </c>
      <c r="V29" s="9">
        <f>SUM(R29:U29)</f>
        <v>2.5543</v>
      </c>
    </row>
    <row r="30" spans="1:22" ht="15">
      <c r="A30" s="3">
        <v>29</v>
      </c>
      <c r="B30" s="10" t="s">
        <v>98</v>
      </c>
      <c r="C30" s="10" t="s">
        <v>99</v>
      </c>
      <c r="D30" s="14" t="s">
        <v>93</v>
      </c>
      <c r="E30" s="14" t="s">
        <v>100</v>
      </c>
      <c r="F30" s="7">
        <v>0</v>
      </c>
      <c r="G30" s="7">
        <v>0</v>
      </c>
      <c r="H30" s="7">
        <v>0</v>
      </c>
      <c r="I30" s="7">
        <v>0</v>
      </c>
      <c r="J30" s="7">
        <v>2.1527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7">
        <v>0</v>
      </c>
      <c r="R30" s="9">
        <f>LARGE(F30:Q30,1)</f>
        <v>2.1527</v>
      </c>
      <c r="S30" s="9">
        <f>LARGE(F30:Q30,2)</f>
        <v>0</v>
      </c>
      <c r="T30" s="7">
        <f>LARGE(F30:Q30,3)</f>
        <v>0</v>
      </c>
      <c r="U30" s="7">
        <f>LARGE(F30:Q30,4)</f>
        <v>0</v>
      </c>
      <c r="V30" s="9">
        <f>SUM(R30:U30)</f>
        <v>2.1527</v>
      </c>
    </row>
    <row r="31" spans="1:22" ht="15">
      <c r="A31" s="3">
        <v>30</v>
      </c>
      <c r="B31" s="10" t="s">
        <v>101</v>
      </c>
      <c r="C31" s="10" t="s">
        <v>102</v>
      </c>
      <c r="D31" s="14" t="s">
        <v>93</v>
      </c>
      <c r="E31" s="14" t="s">
        <v>103</v>
      </c>
      <c r="F31" s="7">
        <v>0</v>
      </c>
      <c r="G31" s="7">
        <v>0</v>
      </c>
      <c r="H31" s="7">
        <v>0</v>
      </c>
      <c r="I31" s="7">
        <v>0</v>
      </c>
      <c r="J31" s="8">
        <v>1.933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7">
        <v>0</v>
      </c>
      <c r="R31" s="9">
        <f>LARGE(F31:Q31,1)</f>
        <v>1.933</v>
      </c>
      <c r="S31" s="9">
        <f>LARGE(F31:Q31,2)</f>
        <v>0</v>
      </c>
      <c r="T31" s="7">
        <f>LARGE(F31:Q31,3)</f>
        <v>0</v>
      </c>
      <c r="U31" s="7">
        <f>LARGE(F31:Q31,4)</f>
        <v>0</v>
      </c>
      <c r="V31" s="9">
        <f>SUM(R31:U31)</f>
        <v>1.933</v>
      </c>
    </row>
    <row r="32" spans="1:22" ht="15">
      <c r="A32" s="3">
        <v>31</v>
      </c>
      <c r="B32" s="31" t="s">
        <v>104</v>
      </c>
      <c r="C32" s="31" t="s">
        <v>105</v>
      </c>
      <c r="D32" s="5" t="s">
        <v>93</v>
      </c>
      <c r="E32" s="14" t="s">
        <v>103</v>
      </c>
      <c r="F32" s="7">
        <v>0</v>
      </c>
      <c r="G32" s="7">
        <v>0</v>
      </c>
      <c r="H32" s="7">
        <v>0</v>
      </c>
      <c r="I32" s="7">
        <v>0</v>
      </c>
      <c r="J32" s="7">
        <v>1.2702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7">
        <v>0</v>
      </c>
      <c r="R32" s="9">
        <f>LARGE(F32:Q32,1)</f>
        <v>1.2702</v>
      </c>
      <c r="S32" s="9">
        <f>LARGE(F32:Q32,2)</f>
        <v>0</v>
      </c>
      <c r="T32" s="7">
        <f>LARGE(F32:Q32,3)</f>
        <v>0</v>
      </c>
      <c r="U32" s="7">
        <f>LARGE(F32:Q32,4)</f>
        <v>0</v>
      </c>
      <c r="V32" s="9">
        <f>SUM(R32:U32)</f>
        <v>1.2702</v>
      </c>
    </row>
    <row r="33" spans="1:22" ht="15">
      <c r="A33" s="3">
        <v>32</v>
      </c>
      <c r="B33" s="31" t="s">
        <v>46</v>
      </c>
      <c r="C33" s="31" t="s">
        <v>82</v>
      </c>
      <c r="D33" s="4" t="s">
        <v>83</v>
      </c>
      <c r="E33" s="5" t="s">
        <v>84</v>
      </c>
      <c r="F33" s="7">
        <v>0</v>
      </c>
      <c r="G33" s="7">
        <v>1.2388636363636363</v>
      </c>
      <c r="H33" s="7">
        <v>0</v>
      </c>
      <c r="I33" s="7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7">
        <v>0</v>
      </c>
      <c r="R33" s="9">
        <f>LARGE(F33:Q33,1)</f>
        <v>1.2388636363636363</v>
      </c>
      <c r="S33" s="9">
        <f>LARGE(F33:Q33,2)</f>
        <v>0</v>
      </c>
      <c r="T33" s="7">
        <f>LARGE(F33:Q33,3)</f>
        <v>0</v>
      </c>
      <c r="U33" s="7">
        <f>LARGE(F33:Q33,4)</f>
        <v>0</v>
      </c>
      <c r="V33" s="9">
        <f>SUM(R33:U33)</f>
        <v>1.2388636363636363</v>
      </c>
    </row>
    <row r="34" spans="1:22" ht="15">
      <c r="A34" s="3">
        <v>33</v>
      </c>
      <c r="B34" s="10" t="s">
        <v>5</v>
      </c>
      <c r="C34" s="10" t="s">
        <v>47</v>
      </c>
      <c r="D34" s="4" t="s">
        <v>83</v>
      </c>
      <c r="E34" s="11" t="s">
        <v>85</v>
      </c>
      <c r="F34" s="7">
        <v>0</v>
      </c>
      <c r="G34" s="7">
        <v>1.0965909090909092</v>
      </c>
      <c r="H34" s="7">
        <v>0</v>
      </c>
      <c r="I34" s="7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7">
        <v>0</v>
      </c>
      <c r="R34" s="9">
        <f>LARGE(F34:Q34,1)</f>
        <v>1.0965909090909092</v>
      </c>
      <c r="S34" s="9">
        <f>LARGE(F34:Q34,2)</f>
        <v>0</v>
      </c>
      <c r="T34" s="7">
        <f>LARGE(F34:Q34,3)</f>
        <v>0</v>
      </c>
      <c r="U34" s="7">
        <f>LARGE(F34:Q34,4)</f>
        <v>0</v>
      </c>
      <c r="V34" s="9">
        <f>SUM(R34:U34)</f>
        <v>1.0965909090909092</v>
      </c>
    </row>
    <row r="35" spans="1:22" ht="15">
      <c r="A35" s="3">
        <v>34</v>
      </c>
      <c r="B35" s="10" t="s">
        <v>45</v>
      </c>
      <c r="C35" s="10" t="s">
        <v>106</v>
      </c>
      <c r="D35" s="14" t="s">
        <v>93</v>
      </c>
      <c r="E35" s="14" t="s">
        <v>107</v>
      </c>
      <c r="F35" s="7">
        <v>0</v>
      </c>
      <c r="G35" s="7">
        <v>0</v>
      </c>
      <c r="H35" s="7">
        <v>0</v>
      </c>
      <c r="I35" s="7">
        <v>0</v>
      </c>
      <c r="J35" s="8">
        <v>1.0286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7">
        <v>0</v>
      </c>
      <c r="R35" s="9">
        <f>LARGE(F35:Q35,1)</f>
        <v>1.0286</v>
      </c>
      <c r="S35" s="9">
        <f>LARGE(F35:Q35,2)</f>
        <v>0</v>
      </c>
      <c r="T35" s="7">
        <f>LARGE(F35:Q35,3)</f>
        <v>0</v>
      </c>
      <c r="U35" s="7">
        <f>LARGE(F35:Q35,4)</f>
        <v>0</v>
      </c>
      <c r="V35" s="9">
        <f>SUM(R35:U35)</f>
        <v>1.0286</v>
      </c>
    </row>
    <row r="36" spans="1:22" ht="15">
      <c r="A36" s="31">
        <v>35</v>
      </c>
      <c r="B36" s="10" t="s">
        <v>108</v>
      </c>
      <c r="C36" s="10" t="s">
        <v>109</v>
      </c>
      <c r="D36" s="14" t="s">
        <v>93</v>
      </c>
      <c r="E36" s="14" t="s">
        <v>110</v>
      </c>
      <c r="F36" s="7">
        <v>0</v>
      </c>
      <c r="G36" s="7">
        <v>0</v>
      </c>
      <c r="H36" s="7">
        <v>0</v>
      </c>
      <c r="I36" s="7">
        <v>0</v>
      </c>
      <c r="J36" s="8">
        <v>0.7445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7">
        <v>0</v>
      </c>
      <c r="R36" s="9">
        <f>LARGE(F36:Q36,1)</f>
        <v>0.7445</v>
      </c>
      <c r="S36" s="9">
        <f>LARGE(F36:Q36,2)</f>
        <v>0</v>
      </c>
      <c r="T36" s="7">
        <f>LARGE(F36:Q36,3)</f>
        <v>0</v>
      </c>
      <c r="U36" s="7">
        <f>LARGE(F36:Q36,4)</f>
        <v>0</v>
      </c>
      <c r="V36" s="9">
        <f>SUM(R36:U36)</f>
        <v>0.7445</v>
      </c>
    </row>
  </sheetData>
  <sheetProtection/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42"/>
  <sheetViews>
    <sheetView zoomScalePageLayoutView="0" workbookViewId="0" topLeftCell="A1">
      <selection activeCell="E25" sqref="E25"/>
    </sheetView>
  </sheetViews>
  <sheetFormatPr defaultColWidth="9.140625" defaultRowHeight="15"/>
  <cols>
    <col min="3" max="3" width="14.7109375" style="0" bestFit="1" customWidth="1"/>
    <col min="4" max="4" width="19.7109375" style="0" bestFit="1" customWidth="1"/>
    <col min="5" max="5" width="20.28125" style="0" bestFit="1" customWidth="1"/>
  </cols>
  <sheetData>
    <row r="4" spans="2:7" ht="15">
      <c r="B4" s="37"/>
      <c r="C4" s="38"/>
      <c r="D4" s="38"/>
      <c r="E4" s="39"/>
      <c r="F4" s="40" t="s">
        <v>117</v>
      </c>
      <c r="G4" s="41"/>
    </row>
    <row r="5" spans="2:7" ht="15">
      <c r="B5" s="1" t="s">
        <v>1</v>
      </c>
      <c r="C5" s="1" t="s">
        <v>2</v>
      </c>
      <c r="D5" s="2" t="s">
        <v>152</v>
      </c>
      <c r="E5" s="2" t="s">
        <v>4</v>
      </c>
      <c r="F5" s="15" t="s">
        <v>122</v>
      </c>
      <c r="G5" s="15" t="s">
        <v>123</v>
      </c>
    </row>
    <row r="6" spans="2:7" ht="15">
      <c r="B6" s="3" t="s">
        <v>5</v>
      </c>
      <c r="C6" s="3" t="s">
        <v>6</v>
      </c>
      <c r="D6" s="31" t="s">
        <v>157</v>
      </c>
      <c r="E6" s="5" t="s">
        <v>8</v>
      </c>
      <c r="F6" s="19">
        <v>238</v>
      </c>
      <c r="G6" s="18">
        <v>1.19</v>
      </c>
    </row>
    <row r="8" spans="2:7" ht="15">
      <c r="B8" s="37"/>
      <c r="C8" s="38"/>
      <c r="D8" s="38"/>
      <c r="E8" s="39"/>
      <c r="F8" s="42" t="s">
        <v>118</v>
      </c>
      <c r="G8" s="43"/>
    </row>
    <row r="9" spans="2:7" ht="15">
      <c r="B9" s="1" t="s">
        <v>1</v>
      </c>
      <c r="C9" s="1" t="s">
        <v>2</v>
      </c>
      <c r="D9" s="2" t="s">
        <v>152</v>
      </c>
      <c r="E9" s="2" t="s">
        <v>4</v>
      </c>
      <c r="F9" s="16" t="s">
        <v>122</v>
      </c>
      <c r="G9" s="16" t="s">
        <v>123</v>
      </c>
    </row>
    <row r="10" spans="2:7" ht="15">
      <c r="B10" s="3" t="s">
        <v>5</v>
      </c>
      <c r="C10" s="3" t="s">
        <v>6</v>
      </c>
      <c r="D10" s="3" t="s">
        <v>143</v>
      </c>
      <c r="E10" s="5" t="s">
        <v>8</v>
      </c>
      <c r="F10" s="19">
        <v>110</v>
      </c>
      <c r="G10" s="18">
        <f>(F10/110)</f>
        <v>1</v>
      </c>
    </row>
    <row r="11" spans="2:7" ht="15">
      <c r="B11" s="3" t="s">
        <v>104</v>
      </c>
      <c r="C11" s="3" t="s">
        <v>23</v>
      </c>
      <c r="D11" s="3" t="s">
        <v>143</v>
      </c>
      <c r="E11" s="14" t="s">
        <v>25</v>
      </c>
      <c r="F11" s="19">
        <v>110</v>
      </c>
      <c r="G11" s="18">
        <f>(F11/110)</f>
        <v>1</v>
      </c>
    </row>
    <row r="12" spans="2:7" ht="15">
      <c r="B12" s="12" t="s">
        <v>34</v>
      </c>
      <c r="C12" s="12" t="s">
        <v>23</v>
      </c>
      <c r="D12" s="3" t="s">
        <v>151</v>
      </c>
      <c r="E12" s="14" t="s">
        <v>69</v>
      </c>
      <c r="F12" s="21">
        <v>110</v>
      </c>
      <c r="G12" s="18">
        <f>(F12/110)</f>
        <v>1</v>
      </c>
    </row>
    <row r="14" spans="2:7" ht="15">
      <c r="B14" s="37"/>
      <c r="C14" s="38"/>
      <c r="D14" s="38"/>
      <c r="E14" s="39"/>
      <c r="F14" s="40" t="s">
        <v>119</v>
      </c>
      <c r="G14" s="41"/>
    </row>
    <row r="15" spans="2:7" ht="15">
      <c r="B15" s="1" t="s">
        <v>1</v>
      </c>
      <c r="C15" s="1" t="s">
        <v>2</v>
      </c>
      <c r="D15" s="2" t="s">
        <v>152</v>
      </c>
      <c r="E15" s="2" t="s">
        <v>4</v>
      </c>
      <c r="F15" s="15" t="s">
        <v>122</v>
      </c>
      <c r="G15" s="15" t="s">
        <v>123</v>
      </c>
    </row>
    <row r="16" spans="2:7" ht="15">
      <c r="B16" s="3" t="s">
        <v>45</v>
      </c>
      <c r="C16" s="3" t="s">
        <v>13</v>
      </c>
      <c r="D16" s="31" t="s">
        <v>155</v>
      </c>
      <c r="E16" s="5" t="s">
        <v>12</v>
      </c>
      <c r="F16" s="19">
        <v>236</v>
      </c>
      <c r="G16" s="18">
        <v>1.18</v>
      </c>
    </row>
    <row r="18" spans="2:7" ht="15">
      <c r="B18" s="37"/>
      <c r="C18" s="38"/>
      <c r="D18" s="38"/>
      <c r="E18" s="39"/>
      <c r="F18" s="42" t="s">
        <v>120</v>
      </c>
      <c r="G18" s="43"/>
    </row>
    <row r="19" spans="2:7" ht="15">
      <c r="B19" s="1" t="s">
        <v>1</v>
      </c>
      <c r="C19" s="1" t="s">
        <v>2</v>
      </c>
      <c r="D19" s="2" t="s">
        <v>152</v>
      </c>
      <c r="E19" s="2" t="s">
        <v>4</v>
      </c>
      <c r="F19" s="16" t="s">
        <v>122</v>
      </c>
      <c r="G19" s="16" t="s">
        <v>123</v>
      </c>
    </row>
    <row r="20" spans="2:7" ht="15">
      <c r="B20" s="31" t="s">
        <v>26</v>
      </c>
      <c r="C20" s="31" t="s">
        <v>27</v>
      </c>
      <c r="D20" s="31" t="s">
        <v>154</v>
      </c>
      <c r="E20" s="5" t="s">
        <v>63</v>
      </c>
      <c r="F20" s="19">
        <v>47</v>
      </c>
      <c r="G20" s="18">
        <v>0.94</v>
      </c>
    </row>
    <row r="22" spans="2:7" ht="15">
      <c r="B22" s="37"/>
      <c r="C22" s="38"/>
      <c r="D22" s="38"/>
      <c r="E22" s="39"/>
      <c r="F22" s="40" t="s">
        <v>121</v>
      </c>
      <c r="G22" s="41"/>
    </row>
    <row r="23" spans="2:7" ht="15">
      <c r="B23" s="1" t="s">
        <v>1</v>
      </c>
      <c r="C23" s="1" t="s">
        <v>2</v>
      </c>
      <c r="D23" s="2" t="s">
        <v>152</v>
      </c>
      <c r="E23" s="2" t="s">
        <v>4</v>
      </c>
      <c r="F23" s="15" t="s">
        <v>122</v>
      </c>
      <c r="G23" s="15" t="s">
        <v>123</v>
      </c>
    </row>
    <row r="24" spans="2:7" ht="15">
      <c r="B24" s="3" t="s">
        <v>5</v>
      </c>
      <c r="C24" s="3" t="s">
        <v>6</v>
      </c>
      <c r="D24" s="3" t="s">
        <v>143</v>
      </c>
      <c r="E24" s="5" t="s">
        <v>8</v>
      </c>
      <c r="F24" s="19">
        <v>80</v>
      </c>
      <c r="G24" s="18">
        <f aca="true" t="shared" si="0" ref="G24:G33">(F24/80)</f>
        <v>1</v>
      </c>
    </row>
    <row r="25" spans="2:7" ht="15">
      <c r="B25" s="3" t="s">
        <v>45</v>
      </c>
      <c r="C25" s="3" t="s">
        <v>13</v>
      </c>
      <c r="D25" s="3" t="s">
        <v>150</v>
      </c>
      <c r="E25" s="5" t="s">
        <v>12</v>
      </c>
      <c r="F25" s="21">
        <v>80</v>
      </c>
      <c r="G25" s="26">
        <f t="shared" si="0"/>
        <v>1</v>
      </c>
    </row>
    <row r="26" spans="2:7" ht="15">
      <c r="B26" s="3" t="s">
        <v>22</v>
      </c>
      <c r="C26" s="3" t="s">
        <v>33</v>
      </c>
      <c r="D26" s="3" t="s">
        <v>136</v>
      </c>
      <c r="E26" s="14" t="s">
        <v>25</v>
      </c>
      <c r="F26" s="19">
        <v>80</v>
      </c>
      <c r="G26" s="18">
        <f t="shared" si="0"/>
        <v>1</v>
      </c>
    </row>
    <row r="27" spans="2:7" ht="15">
      <c r="B27" s="3" t="s">
        <v>31</v>
      </c>
      <c r="C27" s="3" t="s">
        <v>146</v>
      </c>
      <c r="D27" s="3" t="s">
        <v>147</v>
      </c>
      <c r="E27" s="5" t="s">
        <v>8</v>
      </c>
      <c r="F27" s="21">
        <v>80</v>
      </c>
      <c r="G27" s="26">
        <f t="shared" si="0"/>
        <v>1</v>
      </c>
    </row>
    <row r="28" spans="2:7" ht="15">
      <c r="B28" s="10" t="s">
        <v>26</v>
      </c>
      <c r="C28" s="10" t="s">
        <v>27</v>
      </c>
      <c r="D28" s="10" t="s">
        <v>140</v>
      </c>
      <c r="E28" s="14" t="s">
        <v>73</v>
      </c>
      <c r="F28" s="19">
        <v>80</v>
      </c>
      <c r="G28" s="18">
        <f t="shared" si="0"/>
        <v>1</v>
      </c>
    </row>
    <row r="29" spans="2:7" ht="15">
      <c r="B29" s="3" t="s">
        <v>15</v>
      </c>
      <c r="C29" s="3" t="s">
        <v>16</v>
      </c>
      <c r="D29" s="3" t="s">
        <v>151</v>
      </c>
      <c r="E29" s="5" t="s">
        <v>18</v>
      </c>
      <c r="F29" s="22">
        <v>80</v>
      </c>
      <c r="G29" s="24">
        <f t="shared" si="0"/>
        <v>1</v>
      </c>
    </row>
    <row r="30" spans="2:7" ht="15">
      <c r="B30" s="10" t="s">
        <v>104</v>
      </c>
      <c r="C30" s="10" t="s">
        <v>23</v>
      </c>
      <c r="D30" s="10" t="s">
        <v>136</v>
      </c>
      <c r="E30" s="14" t="s">
        <v>25</v>
      </c>
      <c r="F30" s="19">
        <v>80</v>
      </c>
      <c r="G30" s="18">
        <f t="shared" si="0"/>
        <v>1</v>
      </c>
    </row>
    <row r="31" spans="2:7" ht="15">
      <c r="B31" s="3" t="s">
        <v>38</v>
      </c>
      <c r="C31" s="3" t="s">
        <v>86</v>
      </c>
      <c r="D31" s="3" t="s">
        <v>136</v>
      </c>
      <c r="E31" s="14" t="s">
        <v>107</v>
      </c>
      <c r="F31" s="19">
        <v>80</v>
      </c>
      <c r="G31" s="18">
        <f t="shared" si="0"/>
        <v>1</v>
      </c>
    </row>
    <row r="32" spans="2:7" ht="15">
      <c r="B32" s="3" t="s">
        <v>28</v>
      </c>
      <c r="C32" s="3" t="s">
        <v>124</v>
      </c>
      <c r="D32" s="3" t="s">
        <v>150</v>
      </c>
      <c r="E32" s="5" t="s">
        <v>142</v>
      </c>
      <c r="F32" s="21">
        <v>80</v>
      </c>
      <c r="G32" s="26">
        <f t="shared" si="0"/>
        <v>1</v>
      </c>
    </row>
    <row r="33" spans="2:7" ht="15">
      <c r="B33" s="3" t="s">
        <v>19</v>
      </c>
      <c r="C33" s="3" t="s">
        <v>20</v>
      </c>
      <c r="D33" s="3" t="s">
        <v>150</v>
      </c>
      <c r="E33" s="5" t="s">
        <v>80</v>
      </c>
      <c r="F33" s="19">
        <v>80</v>
      </c>
      <c r="G33" s="18">
        <f t="shared" si="0"/>
        <v>1</v>
      </c>
    </row>
    <row r="34" spans="2:7" ht="15">
      <c r="B34" s="31" t="s">
        <v>28</v>
      </c>
      <c r="C34" s="31" t="s">
        <v>62</v>
      </c>
      <c r="D34" s="31" t="s">
        <v>153</v>
      </c>
      <c r="E34" s="5" t="s">
        <v>73</v>
      </c>
      <c r="F34" s="19">
        <v>80</v>
      </c>
      <c r="G34" s="18">
        <f>(F34/80)</f>
        <v>1</v>
      </c>
    </row>
    <row r="35" spans="2:7" ht="15">
      <c r="B35" s="12" t="s">
        <v>34</v>
      </c>
      <c r="C35" s="12" t="s">
        <v>23</v>
      </c>
      <c r="D35" s="31" t="s">
        <v>155</v>
      </c>
      <c r="E35" s="14" t="s">
        <v>69</v>
      </c>
      <c r="F35" s="19">
        <v>80</v>
      </c>
      <c r="G35" s="18">
        <f>(F35/80)</f>
        <v>1</v>
      </c>
    </row>
    <row r="36" spans="2:7" ht="15">
      <c r="B36" s="31" t="s">
        <v>38</v>
      </c>
      <c r="C36" s="31" t="s">
        <v>86</v>
      </c>
      <c r="D36" s="31" t="s">
        <v>157</v>
      </c>
      <c r="E36" s="5" t="s">
        <v>87</v>
      </c>
      <c r="F36" s="19">
        <v>80</v>
      </c>
      <c r="G36" s="18">
        <f>(F36/80)</f>
        <v>1</v>
      </c>
    </row>
    <row r="38" spans="2:7" ht="15">
      <c r="B38" s="37"/>
      <c r="C38" s="38"/>
      <c r="D38" s="38"/>
      <c r="E38" s="39"/>
      <c r="F38" s="35" t="s">
        <v>61</v>
      </c>
      <c r="G38" s="33"/>
    </row>
    <row r="39" spans="2:7" ht="15">
      <c r="B39" s="1" t="s">
        <v>1</v>
      </c>
      <c r="C39" s="1" t="s">
        <v>2</v>
      </c>
      <c r="D39" s="2" t="s">
        <v>152</v>
      </c>
      <c r="E39" s="2" t="s">
        <v>4</v>
      </c>
      <c r="F39" s="16" t="s">
        <v>123</v>
      </c>
      <c r="G39" s="32"/>
    </row>
    <row r="40" spans="2:7" ht="15">
      <c r="B40" s="3" t="s">
        <v>5</v>
      </c>
      <c r="C40" s="3" t="s">
        <v>6</v>
      </c>
      <c r="D40" s="3" t="s">
        <v>143</v>
      </c>
      <c r="E40" s="5" t="s">
        <v>8</v>
      </c>
      <c r="F40" s="20">
        <f>MAX(detail!$O$4:$O$999)</f>
        <v>5.03</v>
      </c>
      <c r="G40" s="34"/>
    </row>
    <row r="41" ht="15">
      <c r="G41" s="32"/>
    </row>
    <row r="42" ht="15">
      <c r="G42" s="32"/>
    </row>
  </sheetData>
  <sheetProtection/>
  <mergeCells count="11">
    <mergeCell ref="F22:G22"/>
    <mergeCell ref="B38:E38"/>
    <mergeCell ref="B14:E14"/>
    <mergeCell ref="F14:G14"/>
    <mergeCell ref="B18:E18"/>
    <mergeCell ref="F18:G18"/>
    <mergeCell ref="B4:E4"/>
    <mergeCell ref="F4:G4"/>
    <mergeCell ref="B8:E8"/>
    <mergeCell ref="F8:G8"/>
    <mergeCell ref="B22:E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U19" sqref="U19"/>
    </sheetView>
  </sheetViews>
  <sheetFormatPr defaultColWidth="9.140625" defaultRowHeight="15"/>
  <cols>
    <col min="2" max="2" width="10.28125" style="0" bestFit="1" customWidth="1"/>
    <col min="3" max="3" width="15.140625" style="0" bestFit="1" customWidth="1"/>
    <col min="4" max="4" width="20.28125" style="0" bestFit="1" customWidth="1"/>
    <col min="15" max="15" width="11.140625" style="0" customWidth="1"/>
  </cols>
  <sheetData>
    <row r="1" spans="1:15" ht="15.75">
      <c r="A1" s="44"/>
      <c r="B1" s="44"/>
      <c r="C1" s="44"/>
      <c r="D1" s="44"/>
      <c r="E1" s="45" t="s">
        <v>115</v>
      </c>
      <c r="F1" s="46"/>
      <c r="G1" s="46"/>
      <c r="H1" s="46"/>
      <c r="I1" s="46"/>
      <c r="J1" s="46"/>
      <c r="K1" s="46"/>
      <c r="L1" s="46"/>
      <c r="M1" s="46"/>
      <c r="N1" s="46"/>
      <c r="O1" s="47" t="s">
        <v>116</v>
      </c>
    </row>
    <row r="2" spans="1:15" ht="15">
      <c r="A2" s="49"/>
      <c r="B2" s="38"/>
      <c r="C2" s="38"/>
      <c r="D2" s="39"/>
      <c r="E2" s="40" t="s">
        <v>117</v>
      </c>
      <c r="F2" s="41"/>
      <c r="G2" s="42" t="s">
        <v>118</v>
      </c>
      <c r="H2" s="43"/>
      <c r="I2" s="40" t="s">
        <v>119</v>
      </c>
      <c r="J2" s="41"/>
      <c r="K2" s="42" t="s">
        <v>120</v>
      </c>
      <c r="L2" s="43"/>
      <c r="M2" s="40" t="s">
        <v>121</v>
      </c>
      <c r="N2" s="41"/>
      <c r="O2" s="48"/>
    </row>
    <row r="3" spans="1:15" ht="15">
      <c r="A3" s="1" t="s">
        <v>1</v>
      </c>
      <c r="B3" s="1" t="s">
        <v>2</v>
      </c>
      <c r="C3" s="2" t="s">
        <v>3</v>
      </c>
      <c r="D3" s="2" t="s">
        <v>4</v>
      </c>
      <c r="E3" s="15" t="s">
        <v>122</v>
      </c>
      <c r="F3" s="15" t="s">
        <v>123</v>
      </c>
      <c r="G3" s="16" t="s">
        <v>122</v>
      </c>
      <c r="H3" s="16" t="s">
        <v>123</v>
      </c>
      <c r="I3" s="15" t="s">
        <v>122</v>
      </c>
      <c r="J3" s="15" t="s">
        <v>123</v>
      </c>
      <c r="K3" s="16" t="s">
        <v>122</v>
      </c>
      <c r="L3" s="16" t="s">
        <v>123</v>
      </c>
      <c r="M3" s="15" t="s">
        <v>122</v>
      </c>
      <c r="N3" s="15" t="s">
        <v>123</v>
      </c>
      <c r="O3" s="17" t="s">
        <v>123</v>
      </c>
    </row>
    <row r="4" spans="1:16" ht="15">
      <c r="A4" s="3" t="s">
        <v>45</v>
      </c>
      <c r="B4" s="3" t="s">
        <v>13</v>
      </c>
      <c r="C4" s="5" t="s">
        <v>14</v>
      </c>
      <c r="D4" s="5" t="s">
        <v>12</v>
      </c>
      <c r="E4" s="30">
        <v>81</v>
      </c>
      <c r="F4" s="18">
        <f aca="true" t="shared" si="0" ref="F4:F19">(E4/284)</f>
        <v>0.2852112676056338</v>
      </c>
      <c r="G4" s="21">
        <v>74</v>
      </c>
      <c r="H4" s="18">
        <f aca="true" t="shared" si="1" ref="H4:H35">(G4/110)</f>
        <v>0.6727272727272727</v>
      </c>
      <c r="I4" s="21">
        <v>220</v>
      </c>
      <c r="J4" s="18">
        <f aca="true" t="shared" si="2" ref="J4:J19">(I4/150)</f>
        <v>1.4666666666666666</v>
      </c>
      <c r="K4" s="21">
        <v>15</v>
      </c>
      <c r="L4" s="18">
        <f aca="true" t="shared" si="3" ref="L4:L35">(K4/50)</f>
        <v>0.3</v>
      </c>
      <c r="M4" s="21">
        <v>70</v>
      </c>
      <c r="N4" s="26">
        <f aca="true" t="shared" si="4" ref="N4:N35">(M4/80)</f>
        <v>0.875</v>
      </c>
      <c r="O4" s="27">
        <f aca="true" t="shared" si="5" ref="O4:O35">(F4+H4+J4+L4+N4)</f>
        <v>3.599605206999573</v>
      </c>
      <c r="P4" t="s">
        <v>151</v>
      </c>
    </row>
    <row r="5" spans="1:16" ht="15">
      <c r="A5" s="3" t="s">
        <v>26</v>
      </c>
      <c r="B5" s="3" t="s">
        <v>27</v>
      </c>
      <c r="C5" s="5" t="s">
        <v>7</v>
      </c>
      <c r="D5" s="5" t="s">
        <v>63</v>
      </c>
      <c r="E5" s="19">
        <v>104</v>
      </c>
      <c r="F5" s="18">
        <f t="shared" si="0"/>
        <v>0.36619718309859156</v>
      </c>
      <c r="G5" s="19">
        <v>81</v>
      </c>
      <c r="H5" s="18">
        <f t="shared" si="1"/>
        <v>0.7363636363636363</v>
      </c>
      <c r="I5" s="19">
        <v>112</v>
      </c>
      <c r="J5" s="18">
        <f t="shared" si="2"/>
        <v>0.7466666666666667</v>
      </c>
      <c r="K5" s="19">
        <v>34</v>
      </c>
      <c r="L5" s="18">
        <f t="shared" si="3"/>
        <v>0.68</v>
      </c>
      <c r="M5" s="19">
        <v>68</v>
      </c>
      <c r="N5" s="18">
        <f t="shared" si="4"/>
        <v>0.85</v>
      </c>
      <c r="O5" s="20">
        <f t="shared" si="5"/>
        <v>3.3792274861288947</v>
      </c>
      <c r="P5" t="s">
        <v>151</v>
      </c>
    </row>
    <row r="6" spans="1:16" ht="15">
      <c r="A6" s="10" t="s">
        <v>22</v>
      </c>
      <c r="B6" s="10" t="s">
        <v>67</v>
      </c>
      <c r="C6" s="14" t="s">
        <v>24</v>
      </c>
      <c r="D6" s="14" t="s">
        <v>25</v>
      </c>
      <c r="E6" s="21">
        <v>112</v>
      </c>
      <c r="F6" s="18">
        <f t="shared" si="0"/>
        <v>0.39436619718309857</v>
      </c>
      <c r="G6" s="21">
        <v>86</v>
      </c>
      <c r="H6" s="18">
        <f t="shared" si="1"/>
        <v>0.7818181818181819</v>
      </c>
      <c r="I6" s="21">
        <v>116</v>
      </c>
      <c r="J6" s="18">
        <f t="shared" si="2"/>
        <v>0.7733333333333333</v>
      </c>
      <c r="K6" s="21">
        <v>25</v>
      </c>
      <c r="L6" s="18">
        <f t="shared" si="3"/>
        <v>0.5</v>
      </c>
      <c r="M6" s="21">
        <v>60</v>
      </c>
      <c r="N6" s="26">
        <f t="shared" si="4"/>
        <v>0.75</v>
      </c>
      <c r="O6" s="27">
        <f t="shared" si="5"/>
        <v>3.1995177123346137</v>
      </c>
      <c r="P6" t="s">
        <v>151</v>
      </c>
    </row>
    <row r="7" spans="1:16" ht="15">
      <c r="A7" s="3" t="s">
        <v>5</v>
      </c>
      <c r="B7" s="3" t="s">
        <v>6</v>
      </c>
      <c r="C7" s="5" t="s">
        <v>7</v>
      </c>
      <c r="D7" s="5" t="s">
        <v>8</v>
      </c>
      <c r="E7" s="21">
        <v>66</v>
      </c>
      <c r="F7" s="18">
        <f t="shared" si="0"/>
        <v>0.2323943661971831</v>
      </c>
      <c r="G7" s="21">
        <v>63</v>
      </c>
      <c r="H7" s="18">
        <f t="shared" si="1"/>
        <v>0.5727272727272728</v>
      </c>
      <c r="I7" s="21">
        <v>120</v>
      </c>
      <c r="J7" s="18">
        <f t="shared" si="2"/>
        <v>0.8</v>
      </c>
      <c r="K7" s="21">
        <v>31</v>
      </c>
      <c r="L7" s="18">
        <f t="shared" si="3"/>
        <v>0.62</v>
      </c>
      <c r="M7" s="21">
        <v>70</v>
      </c>
      <c r="N7" s="26">
        <f t="shared" si="4"/>
        <v>0.875</v>
      </c>
      <c r="O7" s="27">
        <f t="shared" si="5"/>
        <v>3.100121638924456</v>
      </c>
      <c r="P7" t="s">
        <v>151</v>
      </c>
    </row>
    <row r="8" spans="1:16" ht="15">
      <c r="A8" s="3" t="s">
        <v>15</v>
      </c>
      <c r="B8" s="3" t="s">
        <v>16</v>
      </c>
      <c r="C8" s="5" t="s">
        <v>17</v>
      </c>
      <c r="D8" s="5" t="s">
        <v>18</v>
      </c>
      <c r="E8" s="21">
        <v>27</v>
      </c>
      <c r="F8" s="18">
        <f t="shared" si="0"/>
        <v>0.09507042253521127</v>
      </c>
      <c r="G8" s="21">
        <v>98</v>
      </c>
      <c r="H8" s="18">
        <f t="shared" si="1"/>
        <v>0.8909090909090909</v>
      </c>
      <c r="I8" s="21">
        <v>68</v>
      </c>
      <c r="J8" s="18">
        <f t="shared" si="2"/>
        <v>0.4533333333333333</v>
      </c>
      <c r="K8" s="21">
        <v>30</v>
      </c>
      <c r="L8" s="18">
        <f t="shared" si="3"/>
        <v>0.6</v>
      </c>
      <c r="M8" s="21">
        <v>80</v>
      </c>
      <c r="N8" s="26">
        <f t="shared" si="4"/>
        <v>1</v>
      </c>
      <c r="O8" s="27">
        <f t="shared" si="5"/>
        <v>3.0393128467776354</v>
      </c>
      <c r="P8" t="s">
        <v>151</v>
      </c>
    </row>
    <row r="9" spans="1:16" ht="15">
      <c r="A9" s="3" t="s">
        <v>31</v>
      </c>
      <c r="B9" s="3" t="s">
        <v>146</v>
      </c>
      <c r="C9" s="5" t="s">
        <v>32</v>
      </c>
      <c r="D9" s="5" t="s">
        <v>8</v>
      </c>
      <c r="E9" s="19">
        <v>111</v>
      </c>
      <c r="F9" s="18">
        <f t="shared" si="0"/>
        <v>0.3908450704225352</v>
      </c>
      <c r="G9" s="28">
        <v>68</v>
      </c>
      <c r="H9" s="18">
        <f t="shared" si="1"/>
        <v>0.6181818181818182</v>
      </c>
      <c r="I9" s="28">
        <v>122</v>
      </c>
      <c r="J9" s="18">
        <f t="shared" si="2"/>
        <v>0.8133333333333334</v>
      </c>
      <c r="K9" s="28">
        <v>20</v>
      </c>
      <c r="L9" s="23">
        <f t="shared" si="3"/>
        <v>0.4</v>
      </c>
      <c r="M9" s="28">
        <v>55</v>
      </c>
      <c r="N9" s="23">
        <f t="shared" si="4"/>
        <v>0.6875</v>
      </c>
      <c r="O9" s="29">
        <f t="shared" si="5"/>
        <v>2.9098602219376866</v>
      </c>
      <c r="P9" t="s">
        <v>151</v>
      </c>
    </row>
    <row r="10" spans="1:16" ht="15">
      <c r="A10" s="3" t="s">
        <v>28</v>
      </c>
      <c r="B10" s="3" t="s">
        <v>29</v>
      </c>
      <c r="C10" s="5" t="s">
        <v>35</v>
      </c>
      <c r="D10" s="5" t="s">
        <v>30</v>
      </c>
      <c r="E10" s="21">
        <v>68</v>
      </c>
      <c r="F10" s="18">
        <f t="shared" si="0"/>
        <v>0.23943661971830985</v>
      </c>
      <c r="G10" s="21">
        <v>80</v>
      </c>
      <c r="H10" s="18">
        <f t="shared" si="1"/>
        <v>0.7272727272727273</v>
      </c>
      <c r="I10" s="21">
        <v>148</v>
      </c>
      <c r="J10" s="18">
        <f t="shared" si="2"/>
        <v>0.9866666666666667</v>
      </c>
      <c r="K10" s="21">
        <v>8</v>
      </c>
      <c r="L10" s="18">
        <f t="shared" si="3"/>
        <v>0.16</v>
      </c>
      <c r="M10" s="21">
        <v>60</v>
      </c>
      <c r="N10" s="26">
        <f t="shared" si="4"/>
        <v>0.75</v>
      </c>
      <c r="O10" s="27">
        <f t="shared" si="5"/>
        <v>2.863376013657704</v>
      </c>
      <c r="P10" t="s">
        <v>151</v>
      </c>
    </row>
    <row r="11" spans="1:16" ht="15">
      <c r="A11" s="3" t="s">
        <v>45</v>
      </c>
      <c r="B11" s="3" t="s">
        <v>43</v>
      </c>
      <c r="C11" s="5" t="s">
        <v>32</v>
      </c>
      <c r="D11" s="5" t="s">
        <v>70</v>
      </c>
      <c r="E11" s="21">
        <v>63</v>
      </c>
      <c r="F11" s="18">
        <f t="shared" si="0"/>
        <v>0.22183098591549297</v>
      </c>
      <c r="G11" s="21">
        <v>81</v>
      </c>
      <c r="H11" s="18">
        <f t="shared" si="1"/>
        <v>0.7363636363636363</v>
      </c>
      <c r="I11" s="21">
        <v>36</v>
      </c>
      <c r="J11" s="18">
        <f t="shared" si="2"/>
        <v>0.24</v>
      </c>
      <c r="K11" s="21">
        <v>40</v>
      </c>
      <c r="L11" s="18">
        <f t="shared" si="3"/>
        <v>0.8</v>
      </c>
      <c r="M11" s="21">
        <v>60</v>
      </c>
      <c r="N11" s="26">
        <f t="shared" si="4"/>
        <v>0.75</v>
      </c>
      <c r="O11" s="27">
        <f t="shared" si="5"/>
        <v>2.7481946222791294</v>
      </c>
      <c r="P11" t="s">
        <v>151</v>
      </c>
    </row>
    <row r="12" spans="1:16" ht="15">
      <c r="A12" s="12" t="s">
        <v>34</v>
      </c>
      <c r="B12" s="12" t="s">
        <v>23</v>
      </c>
      <c r="C12" s="14" t="s">
        <v>35</v>
      </c>
      <c r="D12" s="14" t="s">
        <v>69</v>
      </c>
      <c r="E12" s="21">
        <v>105</v>
      </c>
      <c r="F12" s="18">
        <f t="shared" si="0"/>
        <v>0.36971830985915494</v>
      </c>
      <c r="G12" s="21">
        <v>110</v>
      </c>
      <c r="H12" s="18">
        <f t="shared" si="1"/>
        <v>1</v>
      </c>
      <c r="I12" s="21">
        <v>82</v>
      </c>
      <c r="J12" s="18">
        <f t="shared" si="2"/>
        <v>0.5466666666666666</v>
      </c>
      <c r="K12" s="21">
        <v>13</v>
      </c>
      <c r="L12" s="18">
        <f t="shared" si="3"/>
        <v>0.26</v>
      </c>
      <c r="M12" s="21">
        <v>45</v>
      </c>
      <c r="N12" s="26">
        <f t="shared" si="4"/>
        <v>0.5625</v>
      </c>
      <c r="O12" s="27">
        <f t="shared" si="5"/>
        <v>2.7388849765258216</v>
      </c>
      <c r="P12" t="s">
        <v>151</v>
      </c>
    </row>
    <row r="13" spans="1:16" ht="15">
      <c r="A13" s="3" t="s">
        <v>31</v>
      </c>
      <c r="B13" s="3" t="s">
        <v>71</v>
      </c>
      <c r="C13" s="5" t="s">
        <v>32</v>
      </c>
      <c r="D13" s="5" t="s">
        <v>8</v>
      </c>
      <c r="E13" s="21">
        <v>88</v>
      </c>
      <c r="F13" s="18">
        <f t="shared" si="0"/>
        <v>0.30985915492957744</v>
      </c>
      <c r="G13" s="21">
        <v>75</v>
      </c>
      <c r="H13" s="18">
        <f t="shared" si="1"/>
        <v>0.6818181818181818</v>
      </c>
      <c r="I13" s="21">
        <v>96</v>
      </c>
      <c r="J13" s="18">
        <f t="shared" si="2"/>
        <v>0.64</v>
      </c>
      <c r="K13" s="21">
        <v>15</v>
      </c>
      <c r="L13" s="18">
        <f t="shared" si="3"/>
        <v>0.3</v>
      </c>
      <c r="M13" s="21">
        <v>50</v>
      </c>
      <c r="N13" s="26">
        <f t="shared" si="4"/>
        <v>0.625</v>
      </c>
      <c r="O13" s="27">
        <f t="shared" si="5"/>
        <v>2.556677336747759</v>
      </c>
      <c r="P13" t="s">
        <v>151</v>
      </c>
    </row>
    <row r="14" spans="1:16" ht="15">
      <c r="A14" s="3" t="s">
        <v>38</v>
      </c>
      <c r="B14" s="3" t="s">
        <v>72</v>
      </c>
      <c r="C14" s="5" t="s">
        <v>17</v>
      </c>
      <c r="D14" s="5" t="s">
        <v>63</v>
      </c>
      <c r="E14" s="21">
        <v>51</v>
      </c>
      <c r="F14" s="18">
        <f t="shared" si="0"/>
        <v>0.1795774647887324</v>
      </c>
      <c r="G14" s="21">
        <v>55</v>
      </c>
      <c r="H14" s="18">
        <f t="shared" si="1"/>
        <v>0.5</v>
      </c>
      <c r="I14" s="21">
        <v>64</v>
      </c>
      <c r="J14" s="18">
        <f t="shared" si="2"/>
        <v>0.4266666666666667</v>
      </c>
      <c r="K14" s="21">
        <v>32</v>
      </c>
      <c r="L14" s="18">
        <f t="shared" si="3"/>
        <v>0.64</v>
      </c>
      <c r="M14" s="21">
        <v>60</v>
      </c>
      <c r="N14" s="26">
        <f t="shared" si="4"/>
        <v>0.75</v>
      </c>
      <c r="O14" s="27">
        <f t="shared" si="5"/>
        <v>2.496244131455399</v>
      </c>
      <c r="P14" t="s">
        <v>151</v>
      </c>
    </row>
    <row r="15" spans="1:16" ht="15">
      <c r="A15" s="3" t="s">
        <v>28</v>
      </c>
      <c r="B15" s="3" t="s">
        <v>62</v>
      </c>
      <c r="C15" s="5" t="s">
        <v>17</v>
      </c>
      <c r="D15" s="5" t="s">
        <v>73</v>
      </c>
      <c r="E15" s="21">
        <v>87</v>
      </c>
      <c r="F15" s="18">
        <f t="shared" si="0"/>
        <v>0.30633802816901406</v>
      </c>
      <c r="G15" s="21">
        <v>68</v>
      </c>
      <c r="H15" s="18">
        <f t="shared" si="1"/>
        <v>0.6181818181818182</v>
      </c>
      <c r="I15" s="21">
        <v>50</v>
      </c>
      <c r="J15" s="18">
        <f t="shared" si="2"/>
        <v>0.3333333333333333</v>
      </c>
      <c r="K15" s="21">
        <v>22</v>
      </c>
      <c r="L15" s="18">
        <f t="shared" si="3"/>
        <v>0.44</v>
      </c>
      <c r="M15" s="21">
        <v>55</v>
      </c>
      <c r="N15" s="26">
        <f t="shared" si="4"/>
        <v>0.6875</v>
      </c>
      <c r="O15" s="27">
        <f t="shared" si="5"/>
        <v>2.3853531796841656</v>
      </c>
      <c r="P15" t="s">
        <v>151</v>
      </c>
    </row>
    <row r="16" spans="1:16" ht="15">
      <c r="A16" s="10" t="s">
        <v>22</v>
      </c>
      <c r="B16" s="10" t="s">
        <v>42</v>
      </c>
      <c r="C16" s="14" t="s">
        <v>37</v>
      </c>
      <c r="D16" s="14" t="s">
        <v>8</v>
      </c>
      <c r="E16" s="19">
        <v>74</v>
      </c>
      <c r="F16" s="18">
        <f t="shared" si="0"/>
        <v>0.2605633802816901</v>
      </c>
      <c r="G16" s="19">
        <v>87</v>
      </c>
      <c r="H16" s="18">
        <f t="shared" si="1"/>
        <v>0.7909090909090909</v>
      </c>
      <c r="I16" s="19">
        <v>68</v>
      </c>
      <c r="J16" s="18">
        <f t="shared" si="2"/>
        <v>0.4533333333333333</v>
      </c>
      <c r="K16" s="19">
        <v>7</v>
      </c>
      <c r="L16" s="18">
        <f t="shared" si="3"/>
        <v>0.14</v>
      </c>
      <c r="M16" s="19">
        <v>44</v>
      </c>
      <c r="N16" s="18">
        <f t="shared" si="4"/>
        <v>0.55</v>
      </c>
      <c r="O16" s="20">
        <f t="shared" si="5"/>
        <v>2.1948058045241146</v>
      </c>
      <c r="P16" t="s">
        <v>151</v>
      </c>
    </row>
    <row r="17" spans="1:16" ht="15">
      <c r="A17" s="3" t="s">
        <v>28</v>
      </c>
      <c r="B17" s="3" t="s">
        <v>39</v>
      </c>
      <c r="C17" s="5" t="s">
        <v>37</v>
      </c>
      <c r="D17" s="5" t="s">
        <v>74</v>
      </c>
      <c r="E17" s="21">
        <v>64</v>
      </c>
      <c r="F17" s="18">
        <f t="shared" si="0"/>
        <v>0.22535211267605634</v>
      </c>
      <c r="G17" s="21">
        <v>33</v>
      </c>
      <c r="H17" s="18">
        <f t="shared" si="1"/>
        <v>0.3</v>
      </c>
      <c r="I17" s="21">
        <v>46</v>
      </c>
      <c r="J17" s="18">
        <f t="shared" si="2"/>
        <v>0.30666666666666664</v>
      </c>
      <c r="K17" s="21">
        <v>25</v>
      </c>
      <c r="L17" s="18">
        <f t="shared" si="3"/>
        <v>0.5</v>
      </c>
      <c r="M17" s="21">
        <v>57</v>
      </c>
      <c r="N17" s="26">
        <f t="shared" si="4"/>
        <v>0.7125</v>
      </c>
      <c r="O17" s="27">
        <f t="shared" si="5"/>
        <v>2.044518779342723</v>
      </c>
      <c r="P17" t="s">
        <v>151</v>
      </c>
    </row>
    <row r="18" spans="1:16" ht="15">
      <c r="A18" s="3" t="s">
        <v>22</v>
      </c>
      <c r="B18" s="3" t="s">
        <v>44</v>
      </c>
      <c r="C18" s="5" t="s">
        <v>17</v>
      </c>
      <c r="D18" s="5" t="s">
        <v>75</v>
      </c>
      <c r="E18" s="19">
        <v>84</v>
      </c>
      <c r="F18" s="18">
        <f t="shared" si="0"/>
        <v>0.29577464788732394</v>
      </c>
      <c r="G18" s="19">
        <v>92</v>
      </c>
      <c r="H18" s="18">
        <f t="shared" si="1"/>
        <v>0.8363636363636363</v>
      </c>
      <c r="I18" s="19">
        <v>0</v>
      </c>
      <c r="J18" s="18">
        <f t="shared" si="2"/>
        <v>0</v>
      </c>
      <c r="K18" s="19">
        <v>16</v>
      </c>
      <c r="L18" s="18">
        <f t="shared" si="3"/>
        <v>0.32</v>
      </c>
      <c r="M18" s="19">
        <v>40</v>
      </c>
      <c r="N18" s="18">
        <f t="shared" si="4"/>
        <v>0.5</v>
      </c>
      <c r="O18" s="20">
        <f t="shared" si="5"/>
        <v>1.9521382842509603</v>
      </c>
      <c r="P18" t="s">
        <v>151</v>
      </c>
    </row>
    <row r="19" spans="1:16" ht="15">
      <c r="A19" s="10" t="s">
        <v>22</v>
      </c>
      <c r="B19" s="10" t="s">
        <v>36</v>
      </c>
      <c r="C19" s="14" t="s">
        <v>37</v>
      </c>
      <c r="D19" s="14" t="s">
        <v>8</v>
      </c>
      <c r="E19" s="19">
        <v>51</v>
      </c>
      <c r="F19" s="18">
        <f t="shared" si="0"/>
        <v>0.1795774647887324</v>
      </c>
      <c r="G19" s="19">
        <v>31</v>
      </c>
      <c r="H19" s="18">
        <f t="shared" si="1"/>
        <v>0.2818181818181818</v>
      </c>
      <c r="I19" s="19">
        <v>14</v>
      </c>
      <c r="J19" s="18">
        <f t="shared" si="2"/>
        <v>0.09333333333333334</v>
      </c>
      <c r="K19" s="19">
        <v>16</v>
      </c>
      <c r="L19" s="18">
        <f t="shared" si="3"/>
        <v>0.32</v>
      </c>
      <c r="M19" s="19">
        <v>47</v>
      </c>
      <c r="N19" s="18">
        <f t="shared" si="4"/>
        <v>0.5875</v>
      </c>
      <c r="O19" s="20">
        <f t="shared" si="5"/>
        <v>1.4622289799402477</v>
      </c>
      <c r="P19" t="s">
        <v>151</v>
      </c>
    </row>
    <row r="20" spans="1:16" ht="15">
      <c r="A20" s="10" t="s">
        <v>104</v>
      </c>
      <c r="B20" s="10" t="s">
        <v>23</v>
      </c>
      <c r="C20" s="14" t="s">
        <v>24</v>
      </c>
      <c r="D20" s="14" t="s">
        <v>25</v>
      </c>
      <c r="E20" s="19">
        <v>195</v>
      </c>
      <c r="F20" s="18">
        <f aca="true" t="shared" si="6" ref="F20:F51">(E20/200)</f>
        <v>0.975</v>
      </c>
      <c r="G20" s="19">
        <v>98</v>
      </c>
      <c r="H20" s="18">
        <f t="shared" si="1"/>
        <v>0.8909090909090909</v>
      </c>
      <c r="I20" s="19">
        <v>186</v>
      </c>
      <c r="J20" s="18">
        <f aca="true" t="shared" si="7" ref="J20:J51">(I20/200)</f>
        <v>0.93</v>
      </c>
      <c r="K20" s="19">
        <v>29</v>
      </c>
      <c r="L20" s="18">
        <f t="shared" si="3"/>
        <v>0.58</v>
      </c>
      <c r="M20" s="19">
        <v>80</v>
      </c>
      <c r="N20" s="18">
        <f t="shared" si="4"/>
        <v>1</v>
      </c>
      <c r="O20" s="20">
        <f t="shared" si="5"/>
        <v>4.375909090909091</v>
      </c>
      <c r="P20" t="s">
        <v>136</v>
      </c>
    </row>
    <row r="21" spans="1:16" ht="15">
      <c r="A21" s="10" t="s">
        <v>28</v>
      </c>
      <c r="B21" s="10" t="s">
        <v>124</v>
      </c>
      <c r="C21" s="14" t="s">
        <v>125</v>
      </c>
      <c r="D21" s="14" t="s">
        <v>126</v>
      </c>
      <c r="E21" s="19">
        <v>130</v>
      </c>
      <c r="F21" s="18">
        <f t="shared" si="6"/>
        <v>0.65</v>
      </c>
      <c r="G21" s="19">
        <v>86</v>
      </c>
      <c r="H21" s="18">
        <f t="shared" si="1"/>
        <v>0.7818181818181819</v>
      </c>
      <c r="I21" s="19">
        <v>202</v>
      </c>
      <c r="J21" s="18">
        <f t="shared" si="7"/>
        <v>1.01</v>
      </c>
      <c r="K21" s="19">
        <v>41</v>
      </c>
      <c r="L21" s="18">
        <f t="shared" si="3"/>
        <v>0.82</v>
      </c>
      <c r="M21" s="19">
        <v>74</v>
      </c>
      <c r="N21" s="18">
        <f t="shared" si="4"/>
        <v>0.925</v>
      </c>
      <c r="O21" s="20">
        <f t="shared" si="5"/>
        <v>4.1868181818181816</v>
      </c>
      <c r="P21" t="s">
        <v>136</v>
      </c>
    </row>
    <row r="22" spans="1:16" ht="15">
      <c r="A22" s="12" t="s">
        <v>34</v>
      </c>
      <c r="B22" s="12" t="s">
        <v>23</v>
      </c>
      <c r="C22" s="14" t="s">
        <v>35</v>
      </c>
      <c r="D22" s="14" t="s">
        <v>127</v>
      </c>
      <c r="E22" s="21">
        <v>180</v>
      </c>
      <c r="F22" s="18">
        <f t="shared" si="6"/>
        <v>0.9</v>
      </c>
      <c r="G22" s="28">
        <v>98</v>
      </c>
      <c r="H22" s="18">
        <f t="shared" si="1"/>
        <v>0.8909090909090909</v>
      </c>
      <c r="I22" s="28">
        <v>158</v>
      </c>
      <c r="J22" s="18">
        <f t="shared" si="7"/>
        <v>0.79</v>
      </c>
      <c r="K22" s="28">
        <v>30</v>
      </c>
      <c r="L22" s="23">
        <f t="shared" si="3"/>
        <v>0.6</v>
      </c>
      <c r="M22" s="28">
        <v>75</v>
      </c>
      <c r="N22" s="23">
        <f t="shared" si="4"/>
        <v>0.9375</v>
      </c>
      <c r="O22" s="29">
        <f t="shared" si="5"/>
        <v>4.118409090909092</v>
      </c>
      <c r="P22" t="s">
        <v>136</v>
      </c>
    </row>
    <row r="23" spans="1:16" ht="15">
      <c r="A23" s="10" t="s">
        <v>46</v>
      </c>
      <c r="B23" s="10" t="s">
        <v>6</v>
      </c>
      <c r="C23" s="14" t="s">
        <v>128</v>
      </c>
      <c r="D23" s="14" t="s">
        <v>129</v>
      </c>
      <c r="E23" s="19">
        <v>187</v>
      </c>
      <c r="F23" s="18">
        <f t="shared" si="6"/>
        <v>0.935</v>
      </c>
      <c r="G23" s="19">
        <v>68</v>
      </c>
      <c r="H23" s="18">
        <f t="shared" si="1"/>
        <v>0.6181818181818182</v>
      </c>
      <c r="I23" s="19">
        <v>172</v>
      </c>
      <c r="J23" s="18">
        <f t="shared" si="7"/>
        <v>0.86</v>
      </c>
      <c r="K23" s="19">
        <v>44</v>
      </c>
      <c r="L23" s="18">
        <f t="shared" si="3"/>
        <v>0.88</v>
      </c>
      <c r="M23" s="19">
        <v>65</v>
      </c>
      <c r="N23" s="18">
        <f t="shared" si="4"/>
        <v>0.8125</v>
      </c>
      <c r="O23" s="20">
        <f t="shared" si="5"/>
        <v>4.105681818181818</v>
      </c>
      <c r="P23" t="s">
        <v>136</v>
      </c>
    </row>
    <row r="24" spans="1:16" ht="15">
      <c r="A24" s="3" t="s">
        <v>38</v>
      </c>
      <c r="B24" s="3" t="s">
        <v>86</v>
      </c>
      <c r="C24" s="5" t="s">
        <v>21</v>
      </c>
      <c r="D24" s="14" t="s">
        <v>107</v>
      </c>
      <c r="E24" s="19">
        <v>170</v>
      </c>
      <c r="F24" s="18">
        <f t="shared" si="6"/>
        <v>0.85</v>
      </c>
      <c r="G24" s="19">
        <v>84</v>
      </c>
      <c r="H24" s="18">
        <f t="shared" si="1"/>
        <v>0.7636363636363637</v>
      </c>
      <c r="I24" s="19">
        <v>158</v>
      </c>
      <c r="J24" s="18">
        <f t="shared" si="7"/>
        <v>0.79</v>
      </c>
      <c r="K24" s="19">
        <v>29</v>
      </c>
      <c r="L24" s="18">
        <f t="shared" si="3"/>
        <v>0.58</v>
      </c>
      <c r="M24" s="19">
        <v>80</v>
      </c>
      <c r="N24" s="18">
        <f t="shared" si="4"/>
        <v>1</v>
      </c>
      <c r="O24" s="20">
        <f t="shared" si="5"/>
        <v>3.983636363636364</v>
      </c>
      <c r="P24" t="s">
        <v>136</v>
      </c>
    </row>
    <row r="25" spans="1:16" ht="15">
      <c r="A25" s="3" t="s">
        <v>38</v>
      </c>
      <c r="B25" s="3" t="s">
        <v>72</v>
      </c>
      <c r="C25" s="5" t="s">
        <v>130</v>
      </c>
      <c r="D25" s="5"/>
      <c r="E25" s="21">
        <v>102</v>
      </c>
      <c r="F25" s="18">
        <f t="shared" si="6"/>
        <v>0.51</v>
      </c>
      <c r="G25" s="21">
        <v>98</v>
      </c>
      <c r="H25" s="18">
        <f t="shared" si="1"/>
        <v>0.8909090909090909</v>
      </c>
      <c r="I25" s="21">
        <v>166</v>
      </c>
      <c r="J25" s="18">
        <f t="shared" si="7"/>
        <v>0.83</v>
      </c>
      <c r="K25" s="21">
        <v>43</v>
      </c>
      <c r="L25" s="18">
        <f t="shared" si="3"/>
        <v>0.86</v>
      </c>
      <c r="M25" s="21">
        <v>70</v>
      </c>
      <c r="N25" s="26">
        <f t="shared" si="4"/>
        <v>0.875</v>
      </c>
      <c r="O25" s="27">
        <f t="shared" si="5"/>
        <v>3.965909090909091</v>
      </c>
      <c r="P25" t="s">
        <v>136</v>
      </c>
    </row>
    <row r="26" spans="1:16" ht="15">
      <c r="A26" s="10" t="s">
        <v>131</v>
      </c>
      <c r="B26" s="10" t="s">
        <v>27</v>
      </c>
      <c r="C26" s="14" t="s">
        <v>128</v>
      </c>
      <c r="D26" s="14" t="s">
        <v>73</v>
      </c>
      <c r="E26" s="19">
        <v>136</v>
      </c>
      <c r="F26" s="18">
        <f t="shared" si="6"/>
        <v>0.68</v>
      </c>
      <c r="G26" s="19">
        <v>92</v>
      </c>
      <c r="H26" s="18">
        <f t="shared" si="1"/>
        <v>0.8363636363636363</v>
      </c>
      <c r="I26" s="19">
        <v>166</v>
      </c>
      <c r="J26" s="18">
        <f t="shared" si="7"/>
        <v>0.83</v>
      </c>
      <c r="K26" s="19">
        <v>39</v>
      </c>
      <c r="L26" s="18">
        <f t="shared" si="3"/>
        <v>0.78</v>
      </c>
      <c r="M26" s="19">
        <v>60</v>
      </c>
      <c r="N26" s="18">
        <f t="shared" si="4"/>
        <v>0.75</v>
      </c>
      <c r="O26" s="20">
        <f t="shared" si="5"/>
        <v>3.876363636363636</v>
      </c>
      <c r="P26" t="s">
        <v>136</v>
      </c>
    </row>
    <row r="27" spans="1:16" ht="15">
      <c r="A27" s="10" t="s">
        <v>132</v>
      </c>
      <c r="B27" s="10" t="s">
        <v>41</v>
      </c>
      <c r="C27" s="14" t="s">
        <v>128</v>
      </c>
      <c r="D27" s="14" t="s">
        <v>133</v>
      </c>
      <c r="E27" s="19">
        <v>152</v>
      </c>
      <c r="F27" s="18">
        <f t="shared" si="6"/>
        <v>0.76</v>
      </c>
      <c r="G27" s="19">
        <v>92</v>
      </c>
      <c r="H27" s="18">
        <f t="shared" si="1"/>
        <v>0.8363636363636363</v>
      </c>
      <c r="I27" s="19">
        <v>204</v>
      </c>
      <c r="J27" s="18">
        <f t="shared" si="7"/>
        <v>1.02</v>
      </c>
      <c r="K27" s="19">
        <v>24</v>
      </c>
      <c r="L27" s="18">
        <f t="shared" si="3"/>
        <v>0.48</v>
      </c>
      <c r="M27" s="19">
        <v>60</v>
      </c>
      <c r="N27" s="18">
        <f t="shared" si="4"/>
        <v>0.75</v>
      </c>
      <c r="O27" s="20">
        <f t="shared" si="5"/>
        <v>3.846363636363636</v>
      </c>
      <c r="P27" t="s">
        <v>136</v>
      </c>
    </row>
    <row r="28" spans="1:16" ht="15">
      <c r="A28" s="3" t="s">
        <v>22</v>
      </c>
      <c r="B28" s="3" t="s">
        <v>33</v>
      </c>
      <c r="C28" s="5" t="s">
        <v>35</v>
      </c>
      <c r="D28" s="14" t="s">
        <v>25</v>
      </c>
      <c r="E28" s="3">
        <v>183</v>
      </c>
      <c r="F28" s="18">
        <f t="shared" si="6"/>
        <v>0.915</v>
      </c>
      <c r="G28" s="19">
        <v>69</v>
      </c>
      <c r="H28" s="18">
        <f t="shared" si="1"/>
        <v>0.6272727272727273</v>
      </c>
      <c r="I28" s="19">
        <v>124</v>
      </c>
      <c r="J28" s="18">
        <f t="shared" si="7"/>
        <v>0.62</v>
      </c>
      <c r="K28" s="19">
        <v>33</v>
      </c>
      <c r="L28" s="18">
        <f t="shared" si="3"/>
        <v>0.66</v>
      </c>
      <c r="M28" s="19">
        <v>80</v>
      </c>
      <c r="N28" s="18">
        <f t="shared" si="4"/>
        <v>1</v>
      </c>
      <c r="O28" s="20">
        <f t="shared" si="5"/>
        <v>3.8222727272727277</v>
      </c>
      <c r="P28" t="s">
        <v>136</v>
      </c>
    </row>
    <row r="29" spans="1:16" ht="15">
      <c r="A29" s="3" t="s">
        <v>111</v>
      </c>
      <c r="B29" s="3" t="s">
        <v>68</v>
      </c>
      <c r="C29" s="5" t="s">
        <v>32</v>
      </c>
      <c r="D29" s="5" t="s">
        <v>134</v>
      </c>
      <c r="E29" s="19">
        <v>115</v>
      </c>
      <c r="F29" s="18">
        <f t="shared" si="6"/>
        <v>0.575</v>
      </c>
      <c r="G29" s="19">
        <v>53</v>
      </c>
      <c r="H29" s="18">
        <f t="shared" si="1"/>
        <v>0.4818181818181818</v>
      </c>
      <c r="I29" s="19">
        <v>120</v>
      </c>
      <c r="J29" s="18">
        <f t="shared" si="7"/>
        <v>0.6</v>
      </c>
      <c r="K29" s="19">
        <v>35</v>
      </c>
      <c r="L29" s="18">
        <f t="shared" si="3"/>
        <v>0.7</v>
      </c>
      <c r="M29" s="19">
        <v>75</v>
      </c>
      <c r="N29" s="18">
        <f t="shared" si="4"/>
        <v>0.9375</v>
      </c>
      <c r="O29" s="20">
        <f t="shared" si="5"/>
        <v>3.2943181818181815</v>
      </c>
      <c r="P29" t="s">
        <v>136</v>
      </c>
    </row>
    <row r="30" spans="1:16" ht="15">
      <c r="A30" s="10" t="s">
        <v>111</v>
      </c>
      <c r="B30" s="10" t="s">
        <v>71</v>
      </c>
      <c r="C30" s="14" t="s">
        <v>32</v>
      </c>
      <c r="D30" s="14" t="s">
        <v>134</v>
      </c>
      <c r="E30" s="21">
        <v>128</v>
      </c>
      <c r="F30" s="18">
        <f t="shared" si="6"/>
        <v>0.64</v>
      </c>
      <c r="G30" s="21">
        <v>45</v>
      </c>
      <c r="H30" s="18">
        <f t="shared" si="1"/>
        <v>0.4090909090909091</v>
      </c>
      <c r="I30" s="21">
        <v>108</v>
      </c>
      <c r="J30" s="18">
        <f t="shared" si="7"/>
        <v>0.54</v>
      </c>
      <c r="K30" s="21">
        <v>4</v>
      </c>
      <c r="L30" s="18">
        <f t="shared" si="3"/>
        <v>0.08</v>
      </c>
      <c r="M30" s="21">
        <v>63</v>
      </c>
      <c r="N30" s="26">
        <f t="shared" si="4"/>
        <v>0.7875</v>
      </c>
      <c r="O30" s="27">
        <f t="shared" si="5"/>
        <v>2.456590909090909</v>
      </c>
      <c r="P30" t="s">
        <v>136</v>
      </c>
    </row>
    <row r="31" spans="1:16" ht="15">
      <c r="A31" s="10" t="s">
        <v>28</v>
      </c>
      <c r="B31" s="10" t="s">
        <v>114</v>
      </c>
      <c r="C31" s="14" t="s">
        <v>24</v>
      </c>
      <c r="D31" s="14" t="s">
        <v>135</v>
      </c>
      <c r="E31" s="19">
        <v>55</v>
      </c>
      <c r="F31" s="18">
        <f t="shared" si="6"/>
        <v>0.275</v>
      </c>
      <c r="G31" s="19">
        <v>28</v>
      </c>
      <c r="H31" s="18">
        <f t="shared" si="1"/>
        <v>0.2545454545454545</v>
      </c>
      <c r="I31" s="19">
        <v>40</v>
      </c>
      <c r="J31" s="18">
        <f t="shared" si="7"/>
        <v>0.2</v>
      </c>
      <c r="K31" s="19">
        <v>7</v>
      </c>
      <c r="L31" s="18">
        <f t="shared" si="3"/>
        <v>0.14</v>
      </c>
      <c r="M31" s="19">
        <v>27</v>
      </c>
      <c r="N31" s="18">
        <f t="shared" si="4"/>
        <v>0.3375</v>
      </c>
      <c r="O31" s="20">
        <f t="shared" si="5"/>
        <v>1.2070454545454545</v>
      </c>
      <c r="P31" t="s">
        <v>136</v>
      </c>
    </row>
    <row r="32" spans="1:16" ht="15">
      <c r="A32" s="10" t="s">
        <v>22</v>
      </c>
      <c r="B32" s="10" t="s">
        <v>67</v>
      </c>
      <c r="C32" s="14" t="s">
        <v>24</v>
      </c>
      <c r="D32" s="14" t="s">
        <v>25</v>
      </c>
      <c r="E32" s="21">
        <v>177</v>
      </c>
      <c r="F32" s="18">
        <f t="shared" si="6"/>
        <v>0.885</v>
      </c>
      <c r="G32" s="21">
        <v>104</v>
      </c>
      <c r="H32" s="18">
        <f t="shared" si="1"/>
        <v>0.9454545454545454</v>
      </c>
      <c r="I32" s="21">
        <v>206</v>
      </c>
      <c r="J32" s="18">
        <f t="shared" si="7"/>
        <v>1.03</v>
      </c>
      <c r="K32" s="21">
        <v>35</v>
      </c>
      <c r="L32" s="18">
        <f t="shared" si="3"/>
        <v>0.7</v>
      </c>
      <c r="M32" s="21">
        <v>75</v>
      </c>
      <c r="N32" s="26">
        <f t="shared" si="4"/>
        <v>0.9375</v>
      </c>
      <c r="O32" s="27">
        <f t="shared" si="5"/>
        <v>4.4979545454545455</v>
      </c>
      <c r="P32" t="s">
        <v>150</v>
      </c>
    </row>
    <row r="33" spans="1:16" ht="15">
      <c r="A33" s="3" t="s">
        <v>45</v>
      </c>
      <c r="B33" s="3" t="s">
        <v>13</v>
      </c>
      <c r="C33" s="5" t="s">
        <v>14</v>
      </c>
      <c r="D33" s="5" t="s">
        <v>12</v>
      </c>
      <c r="E33" s="21">
        <v>27</v>
      </c>
      <c r="F33" s="18">
        <f t="shared" si="6"/>
        <v>0.135</v>
      </c>
      <c r="G33" s="21">
        <v>98</v>
      </c>
      <c r="H33" s="18">
        <f t="shared" si="1"/>
        <v>0.8909090909090909</v>
      </c>
      <c r="I33" s="21">
        <v>196</v>
      </c>
      <c r="J33" s="18">
        <f t="shared" si="7"/>
        <v>0.98</v>
      </c>
      <c r="K33" s="21">
        <v>36</v>
      </c>
      <c r="L33" s="18">
        <f t="shared" si="3"/>
        <v>0.72</v>
      </c>
      <c r="M33" s="21">
        <v>80</v>
      </c>
      <c r="N33" s="26">
        <f t="shared" si="4"/>
        <v>1</v>
      </c>
      <c r="O33" s="27">
        <f t="shared" si="5"/>
        <v>3.7259090909090906</v>
      </c>
      <c r="P33" t="s">
        <v>150</v>
      </c>
    </row>
    <row r="34" spans="1:16" ht="15">
      <c r="A34" s="3" t="s">
        <v>28</v>
      </c>
      <c r="B34" s="3" t="s">
        <v>124</v>
      </c>
      <c r="C34" s="5" t="s">
        <v>35</v>
      </c>
      <c r="D34" s="5" t="s">
        <v>142</v>
      </c>
      <c r="E34" s="21">
        <v>128</v>
      </c>
      <c r="F34" s="18">
        <f t="shared" si="6"/>
        <v>0.64</v>
      </c>
      <c r="G34" s="21">
        <v>98</v>
      </c>
      <c r="H34" s="18">
        <f t="shared" si="1"/>
        <v>0.8909090909090909</v>
      </c>
      <c r="I34" s="21">
        <v>168</v>
      </c>
      <c r="J34" s="18">
        <f t="shared" si="7"/>
        <v>0.84</v>
      </c>
      <c r="K34" s="21">
        <v>16</v>
      </c>
      <c r="L34" s="18">
        <f t="shared" si="3"/>
        <v>0.32</v>
      </c>
      <c r="M34" s="21">
        <v>80</v>
      </c>
      <c r="N34" s="26">
        <f t="shared" si="4"/>
        <v>1</v>
      </c>
      <c r="O34" s="27">
        <f t="shared" si="5"/>
        <v>3.6909090909090905</v>
      </c>
      <c r="P34" t="s">
        <v>150</v>
      </c>
    </row>
    <row r="35" spans="1:16" ht="15">
      <c r="A35" s="3" t="s">
        <v>22</v>
      </c>
      <c r="B35" s="3" t="s">
        <v>33</v>
      </c>
      <c r="C35" s="5" t="s">
        <v>35</v>
      </c>
      <c r="D35" s="14" t="s">
        <v>25</v>
      </c>
      <c r="E35" s="21">
        <v>147</v>
      </c>
      <c r="F35" s="18">
        <f t="shared" si="6"/>
        <v>0.735</v>
      </c>
      <c r="G35" s="21">
        <v>98</v>
      </c>
      <c r="H35" s="18">
        <f t="shared" si="1"/>
        <v>0.8909090909090909</v>
      </c>
      <c r="I35" s="21">
        <v>106</v>
      </c>
      <c r="J35" s="18">
        <f t="shared" si="7"/>
        <v>0.53</v>
      </c>
      <c r="K35" s="21">
        <v>34</v>
      </c>
      <c r="L35" s="18">
        <f t="shared" si="3"/>
        <v>0.68</v>
      </c>
      <c r="M35" s="21">
        <v>65</v>
      </c>
      <c r="N35" s="26">
        <f t="shared" si="4"/>
        <v>0.8125</v>
      </c>
      <c r="O35" s="27">
        <f t="shared" si="5"/>
        <v>3.6484090909090914</v>
      </c>
      <c r="P35" t="s">
        <v>150</v>
      </c>
    </row>
    <row r="36" spans="1:16" ht="15">
      <c r="A36" s="12" t="s">
        <v>34</v>
      </c>
      <c r="B36" s="12" t="s">
        <v>23</v>
      </c>
      <c r="C36" s="14" t="s">
        <v>35</v>
      </c>
      <c r="D36" s="14" t="s">
        <v>127</v>
      </c>
      <c r="E36" s="21">
        <v>170</v>
      </c>
      <c r="F36" s="18">
        <f t="shared" si="6"/>
        <v>0.85</v>
      </c>
      <c r="G36" s="21">
        <v>86</v>
      </c>
      <c r="H36" s="18">
        <f aca="true" t="shared" si="8" ref="H36:H67">(G36/110)</f>
        <v>0.7818181818181819</v>
      </c>
      <c r="I36" s="21">
        <v>134</v>
      </c>
      <c r="J36" s="18">
        <f t="shared" si="7"/>
        <v>0.67</v>
      </c>
      <c r="K36" s="21">
        <v>33</v>
      </c>
      <c r="L36" s="18">
        <f aca="true" t="shared" si="9" ref="L36:L67">(K36/50)</f>
        <v>0.66</v>
      </c>
      <c r="M36" s="21">
        <v>45</v>
      </c>
      <c r="N36" s="26">
        <f aca="true" t="shared" si="10" ref="N36:N67">(M36/80)</f>
        <v>0.5625</v>
      </c>
      <c r="O36" s="27">
        <f aca="true" t="shared" si="11" ref="O36:O67">(F36+H36+J36+L36+N36)</f>
        <v>3.524318181818182</v>
      </c>
      <c r="P36" t="s">
        <v>150</v>
      </c>
    </row>
    <row r="37" spans="1:16" ht="15">
      <c r="A37" s="3" t="s">
        <v>31</v>
      </c>
      <c r="B37" s="3" t="s">
        <v>146</v>
      </c>
      <c r="C37" s="5" t="s">
        <v>32</v>
      </c>
      <c r="D37" s="5" t="s">
        <v>8</v>
      </c>
      <c r="E37" s="19">
        <v>106</v>
      </c>
      <c r="F37" s="18">
        <f t="shared" si="6"/>
        <v>0.53</v>
      </c>
      <c r="G37" s="19">
        <v>93</v>
      </c>
      <c r="H37" s="18">
        <f t="shared" si="8"/>
        <v>0.8454545454545455</v>
      </c>
      <c r="I37" s="19">
        <v>122</v>
      </c>
      <c r="J37" s="18">
        <f t="shared" si="7"/>
        <v>0.61</v>
      </c>
      <c r="K37" s="19">
        <v>22</v>
      </c>
      <c r="L37" s="18">
        <f t="shared" si="9"/>
        <v>0.44</v>
      </c>
      <c r="M37" s="19">
        <v>70</v>
      </c>
      <c r="N37" s="18">
        <f t="shared" si="10"/>
        <v>0.875</v>
      </c>
      <c r="O37" s="20">
        <f t="shared" si="11"/>
        <v>3.3004545454545453</v>
      </c>
      <c r="P37" t="s">
        <v>150</v>
      </c>
    </row>
    <row r="38" spans="1:16" ht="15">
      <c r="A38" s="10" t="s">
        <v>40</v>
      </c>
      <c r="B38" s="10" t="s">
        <v>41</v>
      </c>
      <c r="C38" s="14" t="s">
        <v>17</v>
      </c>
      <c r="D38" s="14" t="s">
        <v>76</v>
      </c>
      <c r="E38" s="19">
        <v>128</v>
      </c>
      <c r="F38" s="18">
        <f t="shared" si="6"/>
        <v>0.64</v>
      </c>
      <c r="G38" s="19">
        <v>74</v>
      </c>
      <c r="H38" s="18">
        <f t="shared" si="8"/>
        <v>0.6727272727272727</v>
      </c>
      <c r="I38" s="19">
        <v>192</v>
      </c>
      <c r="J38" s="18">
        <f t="shared" si="7"/>
        <v>0.96</v>
      </c>
      <c r="K38" s="19">
        <v>7</v>
      </c>
      <c r="L38" s="18">
        <f t="shared" si="9"/>
        <v>0.14</v>
      </c>
      <c r="M38" s="19">
        <v>65</v>
      </c>
      <c r="N38" s="18">
        <f t="shared" si="10"/>
        <v>0.8125</v>
      </c>
      <c r="O38" s="20">
        <f t="shared" si="11"/>
        <v>3.2252272727272726</v>
      </c>
      <c r="P38" t="s">
        <v>150</v>
      </c>
    </row>
    <row r="39" spans="1:16" ht="15">
      <c r="A39" s="10" t="s">
        <v>28</v>
      </c>
      <c r="B39" s="10" t="s">
        <v>62</v>
      </c>
      <c r="C39" s="14" t="s">
        <v>17</v>
      </c>
      <c r="D39" s="14" t="s">
        <v>148</v>
      </c>
      <c r="E39" s="19">
        <v>101</v>
      </c>
      <c r="F39" s="18">
        <f t="shared" si="6"/>
        <v>0.505</v>
      </c>
      <c r="G39" s="19">
        <v>104</v>
      </c>
      <c r="H39" s="18">
        <f t="shared" si="8"/>
        <v>0.9454545454545454</v>
      </c>
      <c r="I39" s="19">
        <v>88</v>
      </c>
      <c r="J39" s="18">
        <f t="shared" si="7"/>
        <v>0.44</v>
      </c>
      <c r="K39" s="19">
        <v>16</v>
      </c>
      <c r="L39" s="18">
        <f t="shared" si="9"/>
        <v>0.32</v>
      </c>
      <c r="M39" s="19">
        <v>75</v>
      </c>
      <c r="N39" s="18">
        <f t="shared" si="10"/>
        <v>0.9375</v>
      </c>
      <c r="O39" s="20">
        <f t="shared" si="11"/>
        <v>3.1479545454545454</v>
      </c>
      <c r="P39" t="s">
        <v>150</v>
      </c>
    </row>
    <row r="40" spans="1:16" ht="15">
      <c r="A40" s="3" t="s">
        <v>31</v>
      </c>
      <c r="B40" s="3" t="s">
        <v>71</v>
      </c>
      <c r="C40" s="5" t="s">
        <v>32</v>
      </c>
      <c r="D40" s="5" t="s">
        <v>8</v>
      </c>
      <c r="E40" s="19">
        <v>88</v>
      </c>
      <c r="F40" s="18">
        <f t="shared" si="6"/>
        <v>0.44</v>
      </c>
      <c r="G40" s="19">
        <v>104</v>
      </c>
      <c r="H40" s="18">
        <f t="shared" si="8"/>
        <v>0.9454545454545454</v>
      </c>
      <c r="I40" s="19">
        <v>74</v>
      </c>
      <c r="J40" s="18">
        <f t="shared" si="7"/>
        <v>0.37</v>
      </c>
      <c r="K40" s="19">
        <v>14</v>
      </c>
      <c r="L40" s="18">
        <f t="shared" si="9"/>
        <v>0.28</v>
      </c>
      <c r="M40" s="19">
        <v>63</v>
      </c>
      <c r="N40" s="18">
        <f t="shared" si="10"/>
        <v>0.7875</v>
      </c>
      <c r="O40" s="20">
        <f t="shared" si="11"/>
        <v>2.8229545454545453</v>
      </c>
      <c r="P40" t="s">
        <v>150</v>
      </c>
    </row>
    <row r="41" spans="1:16" ht="15">
      <c r="A41" s="10" t="s">
        <v>77</v>
      </c>
      <c r="B41" s="10" t="s">
        <v>78</v>
      </c>
      <c r="C41" s="14" t="s">
        <v>32</v>
      </c>
      <c r="D41" s="14" t="s">
        <v>79</v>
      </c>
      <c r="E41" s="19">
        <v>120</v>
      </c>
      <c r="F41" s="18">
        <f t="shared" si="6"/>
        <v>0.6</v>
      </c>
      <c r="G41" s="19">
        <v>56</v>
      </c>
      <c r="H41" s="18">
        <f t="shared" si="8"/>
        <v>0.509090909090909</v>
      </c>
      <c r="I41" s="19">
        <v>102</v>
      </c>
      <c r="J41" s="18">
        <f t="shared" si="7"/>
        <v>0.51</v>
      </c>
      <c r="K41" s="19">
        <v>21</v>
      </c>
      <c r="L41" s="18">
        <f t="shared" si="9"/>
        <v>0.42</v>
      </c>
      <c r="M41" s="19">
        <v>43</v>
      </c>
      <c r="N41" s="18">
        <f t="shared" si="10"/>
        <v>0.5375</v>
      </c>
      <c r="O41" s="20">
        <f t="shared" si="11"/>
        <v>2.576590909090909</v>
      </c>
      <c r="P41" t="s">
        <v>150</v>
      </c>
    </row>
    <row r="42" spans="1:16" ht="15">
      <c r="A42" s="3" t="s">
        <v>19</v>
      </c>
      <c r="B42" s="3" t="s">
        <v>20</v>
      </c>
      <c r="C42" s="5" t="s">
        <v>21</v>
      </c>
      <c r="D42" s="5" t="s">
        <v>80</v>
      </c>
      <c r="E42" s="19">
        <v>89</v>
      </c>
      <c r="F42" s="18">
        <f t="shared" si="6"/>
        <v>0.445</v>
      </c>
      <c r="G42" s="28">
        <v>62</v>
      </c>
      <c r="H42" s="18">
        <f t="shared" si="8"/>
        <v>0.5636363636363636</v>
      </c>
      <c r="I42" s="28">
        <v>90</v>
      </c>
      <c r="J42" s="18">
        <f t="shared" si="7"/>
        <v>0.45</v>
      </c>
      <c r="K42" s="28">
        <v>5</v>
      </c>
      <c r="L42" s="23">
        <f t="shared" si="9"/>
        <v>0.1</v>
      </c>
      <c r="M42" s="28">
        <v>80</v>
      </c>
      <c r="N42" s="23">
        <f t="shared" si="10"/>
        <v>1</v>
      </c>
      <c r="O42" s="29">
        <f t="shared" si="11"/>
        <v>2.5586363636363636</v>
      </c>
      <c r="P42" t="s">
        <v>150</v>
      </c>
    </row>
    <row r="43" spans="1:16" ht="15">
      <c r="A43" s="3" t="s">
        <v>45</v>
      </c>
      <c r="B43" s="3" t="s">
        <v>43</v>
      </c>
      <c r="C43" s="5" t="s">
        <v>32</v>
      </c>
      <c r="D43" s="5" t="s">
        <v>70</v>
      </c>
      <c r="E43" s="21">
        <v>40</v>
      </c>
      <c r="F43" s="18">
        <f t="shared" si="6"/>
        <v>0.2</v>
      </c>
      <c r="G43" s="21">
        <v>98</v>
      </c>
      <c r="H43" s="18">
        <f t="shared" si="8"/>
        <v>0.8909090909090909</v>
      </c>
      <c r="I43" s="21">
        <v>40</v>
      </c>
      <c r="J43" s="18">
        <f t="shared" si="7"/>
        <v>0.2</v>
      </c>
      <c r="K43" s="21">
        <v>9</v>
      </c>
      <c r="L43" s="18">
        <f t="shared" si="9"/>
        <v>0.18</v>
      </c>
      <c r="M43" s="21">
        <v>49</v>
      </c>
      <c r="N43" s="26">
        <f t="shared" si="10"/>
        <v>0.6125</v>
      </c>
      <c r="O43" s="27">
        <f t="shared" si="11"/>
        <v>2.0834090909090905</v>
      </c>
      <c r="P43" t="s">
        <v>150</v>
      </c>
    </row>
    <row r="44" spans="1:16" ht="15">
      <c r="A44" s="3" t="s">
        <v>9</v>
      </c>
      <c r="B44" s="3" t="s">
        <v>10</v>
      </c>
      <c r="C44" s="5" t="s">
        <v>11</v>
      </c>
      <c r="D44" s="5" t="s">
        <v>81</v>
      </c>
      <c r="E44" s="21">
        <v>39</v>
      </c>
      <c r="F44" s="18">
        <f t="shared" si="6"/>
        <v>0.195</v>
      </c>
      <c r="G44" s="21">
        <v>74</v>
      </c>
      <c r="H44" s="18">
        <f t="shared" si="8"/>
        <v>0.6727272727272727</v>
      </c>
      <c r="I44" s="21">
        <v>96</v>
      </c>
      <c r="J44" s="18">
        <f t="shared" si="7"/>
        <v>0.48</v>
      </c>
      <c r="K44" s="21">
        <v>14</v>
      </c>
      <c r="L44" s="18">
        <f t="shared" si="9"/>
        <v>0.28</v>
      </c>
      <c r="M44" s="21">
        <v>32</v>
      </c>
      <c r="N44" s="26">
        <f t="shared" si="10"/>
        <v>0.4</v>
      </c>
      <c r="O44" s="27">
        <f t="shared" si="11"/>
        <v>2.027727272727273</v>
      </c>
      <c r="P44" t="s">
        <v>150</v>
      </c>
    </row>
    <row r="45" spans="1:16" ht="15">
      <c r="A45" s="10" t="s">
        <v>38</v>
      </c>
      <c r="B45" s="10" t="s">
        <v>149</v>
      </c>
      <c r="C45" s="14" t="s">
        <v>17</v>
      </c>
      <c r="D45" s="14" t="s">
        <v>148</v>
      </c>
      <c r="E45" s="21">
        <v>37</v>
      </c>
      <c r="F45" s="18">
        <f t="shared" si="6"/>
        <v>0.185</v>
      </c>
      <c r="G45" s="21">
        <v>39</v>
      </c>
      <c r="H45" s="18">
        <f t="shared" si="8"/>
        <v>0.35454545454545455</v>
      </c>
      <c r="I45" s="21">
        <v>112</v>
      </c>
      <c r="J45" s="18">
        <f t="shared" si="7"/>
        <v>0.56</v>
      </c>
      <c r="K45" s="21">
        <v>21</v>
      </c>
      <c r="L45" s="18">
        <f t="shared" si="9"/>
        <v>0.42</v>
      </c>
      <c r="M45" s="21">
        <v>35</v>
      </c>
      <c r="N45" s="26">
        <f t="shared" si="10"/>
        <v>0.4375</v>
      </c>
      <c r="O45" s="27">
        <f t="shared" si="11"/>
        <v>1.9570454545454545</v>
      </c>
      <c r="P45" t="s">
        <v>150</v>
      </c>
    </row>
    <row r="46" spans="1:16" ht="15">
      <c r="A46" s="3" t="s">
        <v>46</v>
      </c>
      <c r="B46" s="3" t="s">
        <v>82</v>
      </c>
      <c r="C46" s="5" t="s">
        <v>83</v>
      </c>
      <c r="D46" s="5" t="s">
        <v>84</v>
      </c>
      <c r="E46" s="19">
        <v>42</v>
      </c>
      <c r="F46" s="18">
        <f t="shared" si="6"/>
        <v>0.21</v>
      </c>
      <c r="G46" s="19">
        <v>15</v>
      </c>
      <c r="H46" s="18">
        <f t="shared" si="8"/>
        <v>0.13636363636363635</v>
      </c>
      <c r="I46" s="19">
        <v>0</v>
      </c>
      <c r="J46" s="18">
        <f t="shared" si="7"/>
        <v>0</v>
      </c>
      <c r="K46" s="19">
        <v>14</v>
      </c>
      <c r="L46" s="18">
        <f t="shared" si="9"/>
        <v>0.28</v>
      </c>
      <c r="M46" s="19">
        <v>49</v>
      </c>
      <c r="N46" s="18">
        <f t="shared" si="10"/>
        <v>0.6125</v>
      </c>
      <c r="O46" s="20">
        <f t="shared" si="11"/>
        <v>1.2388636363636363</v>
      </c>
      <c r="P46" t="s">
        <v>150</v>
      </c>
    </row>
    <row r="47" spans="1:16" ht="15">
      <c r="A47" s="10" t="s">
        <v>5</v>
      </c>
      <c r="B47" s="10" t="s">
        <v>47</v>
      </c>
      <c r="C47" s="5" t="s">
        <v>83</v>
      </c>
      <c r="D47" s="14" t="s">
        <v>85</v>
      </c>
      <c r="E47" s="21">
        <v>22</v>
      </c>
      <c r="F47" s="18">
        <f t="shared" si="6"/>
        <v>0.11</v>
      </c>
      <c r="G47" s="21">
        <v>34</v>
      </c>
      <c r="H47" s="18">
        <f t="shared" si="8"/>
        <v>0.3090909090909091</v>
      </c>
      <c r="I47" s="21">
        <v>26</v>
      </c>
      <c r="J47" s="18">
        <f t="shared" si="7"/>
        <v>0.13</v>
      </c>
      <c r="K47" s="21">
        <v>8</v>
      </c>
      <c r="L47" s="18">
        <f t="shared" si="9"/>
        <v>0.16</v>
      </c>
      <c r="M47" s="21">
        <v>31</v>
      </c>
      <c r="N47" s="26">
        <f t="shared" si="10"/>
        <v>0.3875</v>
      </c>
      <c r="O47" s="27">
        <f t="shared" si="11"/>
        <v>1.0965909090909092</v>
      </c>
      <c r="P47" t="s">
        <v>150</v>
      </c>
    </row>
    <row r="48" spans="1:16" ht="15">
      <c r="A48" s="10" t="s">
        <v>46</v>
      </c>
      <c r="B48" s="10" t="s">
        <v>6</v>
      </c>
      <c r="C48" s="14" t="s">
        <v>93</v>
      </c>
      <c r="D48" s="14" t="s">
        <v>134</v>
      </c>
      <c r="E48" s="19">
        <v>160</v>
      </c>
      <c r="F48" s="18">
        <f t="shared" si="6"/>
        <v>0.8</v>
      </c>
      <c r="G48" s="19">
        <v>98</v>
      </c>
      <c r="H48" s="18">
        <f t="shared" si="8"/>
        <v>0.8909090909090909</v>
      </c>
      <c r="I48" s="19">
        <v>210</v>
      </c>
      <c r="J48" s="18">
        <f t="shared" si="7"/>
        <v>1.05</v>
      </c>
      <c r="K48" s="19">
        <v>38</v>
      </c>
      <c r="L48" s="18">
        <f t="shared" si="9"/>
        <v>0.76</v>
      </c>
      <c r="M48" s="19">
        <v>65</v>
      </c>
      <c r="N48" s="18">
        <f t="shared" si="10"/>
        <v>0.8125</v>
      </c>
      <c r="O48" s="20">
        <f t="shared" si="11"/>
        <v>4.313409090909091</v>
      </c>
      <c r="P48" t="s">
        <v>140</v>
      </c>
    </row>
    <row r="49" spans="1:16" ht="15">
      <c r="A49" s="10" t="s">
        <v>104</v>
      </c>
      <c r="B49" s="10" t="s">
        <v>23</v>
      </c>
      <c r="C49" s="14" t="s">
        <v>24</v>
      </c>
      <c r="D49" s="14" t="s">
        <v>137</v>
      </c>
      <c r="E49" s="19">
        <v>153</v>
      </c>
      <c r="F49" s="18">
        <f t="shared" si="6"/>
        <v>0.765</v>
      </c>
      <c r="G49" s="19">
        <v>104</v>
      </c>
      <c r="H49" s="18">
        <f t="shared" si="8"/>
        <v>0.9454545454545454</v>
      </c>
      <c r="I49" s="19">
        <v>212</v>
      </c>
      <c r="J49" s="18">
        <f t="shared" si="7"/>
        <v>1.06</v>
      </c>
      <c r="K49" s="19">
        <v>24</v>
      </c>
      <c r="L49" s="18">
        <f t="shared" si="9"/>
        <v>0.48</v>
      </c>
      <c r="M49" s="19">
        <v>70</v>
      </c>
      <c r="N49" s="18">
        <f t="shared" si="10"/>
        <v>0.875</v>
      </c>
      <c r="O49" s="20">
        <f t="shared" si="11"/>
        <v>4.125454545454545</v>
      </c>
      <c r="P49" t="s">
        <v>140</v>
      </c>
    </row>
    <row r="50" spans="1:16" ht="15">
      <c r="A50" s="10" t="s">
        <v>28</v>
      </c>
      <c r="B50" s="10" t="s">
        <v>124</v>
      </c>
      <c r="C50" s="14" t="s">
        <v>125</v>
      </c>
      <c r="D50" s="14" t="s">
        <v>107</v>
      </c>
      <c r="E50" s="19">
        <v>139</v>
      </c>
      <c r="F50" s="18">
        <f t="shared" si="6"/>
        <v>0.695</v>
      </c>
      <c r="G50" s="28">
        <v>98</v>
      </c>
      <c r="H50" s="18">
        <f t="shared" si="8"/>
        <v>0.8909090909090909</v>
      </c>
      <c r="I50" s="28">
        <v>156</v>
      </c>
      <c r="J50" s="18">
        <f t="shared" si="7"/>
        <v>0.78</v>
      </c>
      <c r="K50" s="28">
        <v>31</v>
      </c>
      <c r="L50" s="23">
        <f t="shared" si="9"/>
        <v>0.62</v>
      </c>
      <c r="M50" s="28">
        <v>70</v>
      </c>
      <c r="N50" s="23">
        <f t="shared" si="10"/>
        <v>0.875</v>
      </c>
      <c r="O50" s="29">
        <f t="shared" si="11"/>
        <v>3.8609090909090913</v>
      </c>
      <c r="P50" t="s">
        <v>140</v>
      </c>
    </row>
    <row r="51" spans="1:16" ht="15">
      <c r="A51" s="10" t="s">
        <v>19</v>
      </c>
      <c r="B51" s="10" t="s">
        <v>20</v>
      </c>
      <c r="C51" s="14" t="s">
        <v>21</v>
      </c>
      <c r="D51" s="14" t="s">
        <v>138</v>
      </c>
      <c r="E51" s="19">
        <v>73</v>
      </c>
      <c r="F51" s="18">
        <f t="shared" si="6"/>
        <v>0.365</v>
      </c>
      <c r="G51" s="19">
        <v>98</v>
      </c>
      <c r="H51" s="18">
        <f t="shared" si="8"/>
        <v>0.8909090909090909</v>
      </c>
      <c r="I51" s="19">
        <v>174</v>
      </c>
      <c r="J51" s="18">
        <f t="shared" si="7"/>
        <v>0.87</v>
      </c>
      <c r="K51" s="19">
        <v>36</v>
      </c>
      <c r="L51" s="18">
        <f t="shared" si="9"/>
        <v>0.72</v>
      </c>
      <c r="M51" s="19">
        <v>75</v>
      </c>
      <c r="N51" s="18">
        <f t="shared" si="10"/>
        <v>0.9375</v>
      </c>
      <c r="O51" s="20">
        <f t="shared" si="11"/>
        <v>3.7834090909090907</v>
      </c>
      <c r="P51" t="s">
        <v>140</v>
      </c>
    </row>
    <row r="52" spans="1:16" ht="15">
      <c r="A52" s="10" t="s">
        <v>28</v>
      </c>
      <c r="B52" s="10" t="s">
        <v>62</v>
      </c>
      <c r="C52" s="14" t="s">
        <v>96</v>
      </c>
      <c r="D52" s="14" t="s">
        <v>73</v>
      </c>
      <c r="E52" s="19">
        <v>107</v>
      </c>
      <c r="F52" s="18">
        <f aca="true" t="shared" si="12" ref="F52:F83">(E52/200)</f>
        <v>0.535</v>
      </c>
      <c r="G52" s="19">
        <v>104</v>
      </c>
      <c r="H52" s="18">
        <f t="shared" si="8"/>
        <v>0.9454545454545454</v>
      </c>
      <c r="I52" s="19">
        <v>142</v>
      </c>
      <c r="J52" s="18">
        <f aca="true" t="shared" si="13" ref="J52:J83">(I52/200)</f>
        <v>0.71</v>
      </c>
      <c r="K52" s="19">
        <v>39</v>
      </c>
      <c r="L52" s="18">
        <f t="shared" si="9"/>
        <v>0.78</v>
      </c>
      <c r="M52" s="19">
        <v>65</v>
      </c>
      <c r="N52" s="18">
        <f t="shared" si="10"/>
        <v>0.8125</v>
      </c>
      <c r="O52" s="20">
        <f t="shared" si="11"/>
        <v>3.7829545454545457</v>
      </c>
      <c r="P52" t="s">
        <v>140</v>
      </c>
    </row>
    <row r="53" spans="1:16" ht="15">
      <c r="A53" s="10" t="s">
        <v>34</v>
      </c>
      <c r="B53" s="10" t="s">
        <v>23</v>
      </c>
      <c r="C53" s="14" t="s">
        <v>125</v>
      </c>
      <c r="D53" s="14" t="s">
        <v>137</v>
      </c>
      <c r="E53" s="19">
        <v>46</v>
      </c>
      <c r="F53" s="18">
        <f t="shared" si="12"/>
        <v>0.23</v>
      </c>
      <c r="G53" s="19">
        <v>104</v>
      </c>
      <c r="H53" s="18">
        <f t="shared" si="8"/>
        <v>0.9454545454545454</v>
      </c>
      <c r="I53" s="19">
        <v>158</v>
      </c>
      <c r="J53" s="18">
        <f t="shared" si="13"/>
        <v>0.79</v>
      </c>
      <c r="K53" s="19">
        <v>32</v>
      </c>
      <c r="L53" s="18">
        <f t="shared" si="9"/>
        <v>0.64</v>
      </c>
      <c r="M53" s="19">
        <v>75</v>
      </c>
      <c r="N53" s="18">
        <f t="shared" si="10"/>
        <v>0.9375</v>
      </c>
      <c r="O53" s="20">
        <f t="shared" si="11"/>
        <v>3.5429545454545455</v>
      </c>
      <c r="P53" t="s">
        <v>140</v>
      </c>
    </row>
    <row r="54" spans="1:16" ht="15">
      <c r="A54" s="3" t="s">
        <v>111</v>
      </c>
      <c r="B54" s="3" t="s">
        <v>68</v>
      </c>
      <c r="C54" s="5" t="s">
        <v>32</v>
      </c>
      <c r="D54" s="5" t="s">
        <v>134</v>
      </c>
      <c r="E54" s="19">
        <v>80</v>
      </c>
      <c r="F54" s="18">
        <f t="shared" si="12"/>
        <v>0.4</v>
      </c>
      <c r="G54" s="19">
        <v>68</v>
      </c>
      <c r="H54" s="18">
        <f t="shared" si="8"/>
        <v>0.6181818181818182</v>
      </c>
      <c r="I54" s="19">
        <v>156</v>
      </c>
      <c r="J54" s="18">
        <f t="shared" si="13"/>
        <v>0.78</v>
      </c>
      <c r="K54" s="19">
        <v>37</v>
      </c>
      <c r="L54" s="18">
        <f t="shared" si="9"/>
        <v>0.74</v>
      </c>
      <c r="M54" s="19">
        <v>75</v>
      </c>
      <c r="N54" s="18">
        <f t="shared" si="10"/>
        <v>0.9375</v>
      </c>
      <c r="O54" s="20">
        <f t="shared" si="11"/>
        <v>3.475681818181818</v>
      </c>
      <c r="P54" t="s">
        <v>140</v>
      </c>
    </row>
    <row r="55" spans="1:16" ht="15">
      <c r="A55" s="10" t="s">
        <v>26</v>
      </c>
      <c r="B55" s="10" t="s">
        <v>27</v>
      </c>
      <c r="C55" s="14" t="s">
        <v>93</v>
      </c>
      <c r="D55" s="14" t="s">
        <v>73</v>
      </c>
      <c r="E55" s="19">
        <v>114</v>
      </c>
      <c r="F55" s="18">
        <f t="shared" si="12"/>
        <v>0.57</v>
      </c>
      <c r="G55" s="19">
        <v>92</v>
      </c>
      <c r="H55" s="18">
        <f t="shared" si="8"/>
        <v>0.8363636363636363</v>
      </c>
      <c r="I55" s="19">
        <v>78</v>
      </c>
      <c r="J55" s="18">
        <f t="shared" si="13"/>
        <v>0.39</v>
      </c>
      <c r="K55" s="19">
        <v>32</v>
      </c>
      <c r="L55" s="18">
        <f t="shared" si="9"/>
        <v>0.64</v>
      </c>
      <c r="M55" s="19">
        <v>80</v>
      </c>
      <c r="N55" s="18">
        <f t="shared" si="10"/>
        <v>1</v>
      </c>
      <c r="O55" s="20">
        <f t="shared" si="11"/>
        <v>3.4363636363636365</v>
      </c>
      <c r="P55" t="s">
        <v>140</v>
      </c>
    </row>
    <row r="56" spans="1:16" ht="15">
      <c r="A56" s="3" t="s">
        <v>38</v>
      </c>
      <c r="B56" s="3" t="s">
        <v>86</v>
      </c>
      <c r="C56" s="5" t="s">
        <v>21</v>
      </c>
      <c r="D56" s="14" t="s">
        <v>107</v>
      </c>
      <c r="E56" s="21">
        <v>85</v>
      </c>
      <c r="F56" s="18">
        <f t="shared" si="12"/>
        <v>0.425</v>
      </c>
      <c r="G56" s="19">
        <v>62</v>
      </c>
      <c r="H56" s="18">
        <f t="shared" si="8"/>
        <v>0.5636363636363636</v>
      </c>
      <c r="I56" s="19">
        <v>152</v>
      </c>
      <c r="J56" s="18">
        <f t="shared" si="13"/>
        <v>0.76</v>
      </c>
      <c r="K56" s="19">
        <v>16</v>
      </c>
      <c r="L56" s="18">
        <f t="shared" si="9"/>
        <v>0.32</v>
      </c>
      <c r="M56" s="19">
        <v>60</v>
      </c>
      <c r="N56" s="18">
        <f t="shared" si="10"/>
        <v>0.75</v>
      </c>
      <c r="O56" s="20">
        <f t="shared" si="11"/>
        <v>2.8186363636363634</v>
      </c>
      <c r="P56" t="s">
        <v>140</v>
      </c>
    </row>
    <row r="57" spans="1:16" ht="15">
      <c r="A57" s="10" t="s">
        <v>111</v>
      </c>
      <c r="B57" s="10" t="s">
        <v>71</v>
      </c>
      <c r="C57" s="14" t="s">
        <v>32</v>
      </c>
      <c r="D57" s="14" t="s">
        <v>134</v>
      </c>
      <c r="E57" s="19">
        <v>72</v>
      </c>
      <c r="F57" s="18">
        <f t="shared" si="12"/>
        <v>0.36</v>
      </c>
      <c r="G57" s="19">
        <v>98</v>
      </c>
      <c r="H57" s="18">
        <f t="shared" si="8"/>
        <v>0.8909090909090909</v>
      </c>
      <c r="I57" s="19">
        <v>98</v>
      </c>
      <c r="J57" s="18">
        <f t="shared" si="13"/>
        <v>0.49</v>
      </c>
      <c r="K57" s="19">
        <v>12</v>
      </c>
      <c r="L57" s="18">
        <f t="shared" si="9"/>
        <v>0.24</v>
      </c>
      <c r="M57" s="19">
        <v>52</v>
      </c>
      <c r="N57" s="18">
        <f t="shared" si="10"/>
        <v>0.65</v>
      </c>
      <c r="O57" s="20">
        <f t="shared" si="11"/>
        <v>2.630909090909091</v>
      </c>
      <c r="P57" t="s">
        <v>140</v>
      </c>
    </row>
    <row r="58" spans="1:16" ht="15">
      <c r="A58" s="3" t="s">
        <v>91</v>
      </c>
      <c r="B58" s="3" t="s">
        <v>92</v>
      </c>
      <c r="C58" s="5" t="s">
        <v>93</v>
      </c>
      <c r="D58" s="5"/>
      <c r="E58" s="21">
        <v>81</v>
      </c>
      <c r="F58" s="18">
        <f t="shared" si="12"/>
        <v>0.405</v>
      </c>
      <c r="G58" s="21">
        <v>86</v>
      </c>
      <c r="H58" s="18">
        <f t="shared" si="8"/>
        <v>0.7818181818181819</v>
      </c>
      <c r="I58" s="21">
        <v>80</v>
      </c>
      <c r="J58" s="18">
        <f t="shared" si="13"/>
        <v>0.4</v>
      </c>
      <c r="K58" s="21">
        <v>14</v>
      </c>
      <c r="L58" s="18">
        <f t="shared" si="9"/>
        <v>0.28</v>
      </c>
      <c r="M58" s="21">
        <v>55</v>
      </c>
      <c r="N58" s="26">
        <f t="shared" si="10"/>
        <v>0.6875</v>
      </c>
      <c r="O58" s="27">
        <f t="shared" si="11"/>
        <v>2.554318181818182</v>
      </c>
      <c r="P58" t="s">
        <v>140</v>
      </c>
    </row>
    <row r="59" spans="1:16" ht="15">
      <c r="A59" s="3" t="s">
        <v>22</v>
      </c>
      <c r="B59" s="3" t="s">
        <v>44</v>
      </c>
      <c r="C59" s="5" t="s">
        <v>93</v>
      </c>
      <c r="D59" s="5" t="s">
        <v>139</v>
      </c>
      <c r="E59" s="22">
        <v>68</v>
      </c>
      <c r="F59" s="18">
        <f t="shared" si="12"/>
        <v>0.34</v>
      </c>
      <c r="G59" s="22">
        <v>92</v>
      </c>
      <c r="H59" s="18">
        <f t="shared" si="8"/>
        <v>0.8363636363636363</v>
      </c>
      <c r="I59" s="22">
        <v>64</v>
      </c>
      <c r="J59" s="18">
        <f t="shared" si="13"/>
        <v>0.32</v>
      </c>
      <c r="K59" s="22">
        <v>32</v>
      </c>
      <c r="L59" s="23">
        <f t="shared" si="9"/>
        <v>0.64</v>
      </c>
      <c r="M59" s="22">
        <v>20</v>
      </c>
      <c r="N59" s="24">
        <f t="shared" si="10"/>
        <v>0.25</v>
      </c>
      <c r="O59" s="25">
        <f t="shared" si="11"/>
        <v>2.3863636363636362</v>
      </c>
      <c r="P59" t="s">
        <v>140</v>
      </c>
    </row>
    <row r="60" spans="1:16" ht="15">
      <c r="A60" s="3" t="s">
        <v>94</v>
      </c>
      <c r="B60" s="3" t="s">
        <v>95</v>
      </c>
      <c r="C60" s="5" t="s">
        <v>96</v>
      </c>
      <c r="D60" s="5" t="s">
        <v>97</v>
      </c>
      <c r="E60" s="19">
        <v>25</v>
      </c>
      <c r="F60" s="18">
        <f t="shared" si="12"/>
        <v>0.125</v>
      </c>
      <c r="G60" s="19">
        <v>56</v>
      </c>
      <c r="H60" s="18">
        <f t="shared" si="8"/>
        <v>0.509090909090909</v>
      </c>
      <c r="I60" s="19">
        <v>102</v>
      </c>
      <c r="J60" s="18">
        <f t="shared" si="13"/>
        <v>0.51</v>
      </c>
      <c r="K60" s="19">
        <v>16</v>
      </c>
      <c r="L60" s="18">
        <f t="shared" si="9"/>
        <v>0.32</v>
      </c>
      <c r="M60" s="19">
        <v>71</v>
      </c>
      <c r="N60" s="18">
        <f t="shared" si="10"/>
        <v>0.8875</v>
      </c>
      <c r="O60" s="20">
        <f t="shared" si="11"/>
        <v>2.351590909090909</v>
      </c>
      <c r="P60" t="s">
        <v>140</v>
      </c>
    </row>
    <row r="61" spans="1:16" ht="15">
      <c r="A61" s="10" t="s">
        <v>98</v>
      </c>
      <c r="B61" s="10" t="s">
        <v>99</v>
      </c>
      <c r="C61" s="14" t="s">
        <v>93</v>
      </c>
      <c r="D61" s="14" t="s">
        <v>100</v>
      </c>
      <c r="E61" s="19">
        <v>88</v>
      </c>
      <c r="F61" s="18">
        <f t="shared" si="12"/>
        <v>0.44</v>
      </c>
      <c r="G61" s="19">
        <v>74</v>
      </c>
      <c r="H61" s="18">
        <f t="shared" si="8"/>
        <v>0.6727272727272727</v>
      </c>
      <c r="I61" s="19">
        <v>26</v>
      </c>
      <c r="J61" s="18">
        <f t="shared" si="13"/>
        <v>0.13</v>
      </c>
      <c r="K61" s="19">
        <v>8</v>
      </c>
      <c r="L61" s="18">
        <f t="shared" si="9"/>
        <v>0.16</v>
      </c>
      <c r="M61" s="19">
        <v>60</v>
      </c>
      <c r="N61" s="18">
        <f t="shared" si="10"/>
        <v>0.75</v>
      </c>
      <c r="O61" s="20">
        <f t="shared" si="11"/>
        <v>2.1527272727272724</v>
      </c>
      <c r="P61" t="s">
        <v>140</v>
      </c>
    </row>
    <row r="62" spans="1:16" ht="15">
      <c r="A62" s="10" t="s">
        <v>88</v>
      </c>
      <c r="B62" s="10" t="s">
        <v>89</v>
      </c>
      <c r="C62" s="14" t="s">
        <v>24</v>
      </c>
      <c r="D62" s="14" t="s">
        <v>137</v>
      </c>
      <c r="E62" s="19">
        <v>35</v>
      </c>
      <c r="F62" s="18">
        <f t="shared" si="12"/>
        <v>0.175</v>
      </c>
      <c r="G62" s="19">
        <v>99</v>
      </c>
      <c r="H62" s="18">
        <f t="shared" si="8"/>
        <v>0.9</v>
      </c>
      <c r="I62" s="19">
        <v>82</v>
      </c>
      <c r="J62" s="18">
        <f t="shared" si="13"/>
        <v>0.41</v>
      </c>
      <c r="K62" s="19">
        <v>16</v>
      </c>
      <c r="L62" s="18">
        <f t="shared" si="9"/>
        <v>0.32</v>
      </c>
      <c r="M62" s="19">
        <v>26</v>
      </c>
      <c r="N62" s="18">
        <f t="shared" si="10"/>
        <v>0.325</v>
      </c>
      <c r="O62" s="20">
        <f t="shared" si="11"/>
        <v>2.13</v>
      </c>
      <c r="P62" t="s">
        <v>140</v>
      </c>
    </row>
    <row r="63" spans="1:16" ht="15">
      <c r="A63" s="10" t="s">
        <v>101</v>
      </c>
      <c r="B63" s="10" t="s">
        <v>102</v>
      </c>
      <c r="C63" s="14" t="s">
        <v>93</v>
      </c>
      <c r="D63" s="14" t="s">
        <v>103</v>
      </c>
      <c r="E63" s="19">
        <v>115</v>
      </c>
      <c r="F63" s="18">
        <f t="shared" si="12"/>
        <v>0.575</v>
      </c>
      <c r="G63" s="19">
        <v>27</v>
      </c>
      <c r="H63" s="18">
        <f t="shared" si="8"/>
        <v>0.24545454545454545</v>
      </c>
      <c r="I63" s="19">
        <v>0</v>
      </c>
      <c r="J63" s="18">
        <f t="shared" si="13"/>
        <v>0</v>
      </c>
      <c r="K63" s="19">
        <v>15</v>
      </c>
      <c r="L63" s="18">
        <f t="shared" si="9"/>
        <v>0.3</v>
      </c>
      <c r="M63" s="19">
        <v>65</v>
      </c>
      <c r="N63" s="18">
        <f t="shared" si="10"/>
        <v>0.8125</v>
      </c>
      <c r="O63" s="20">
        <f t="shared" si="11"/>
        <v>1.9329545454545454</v>
      </c>
      <c r="P63" t="s">
        <v>140</v>
      </c>
    </row>
    <row r="64" spans="1:16" ht="15">
      <c r="A64" s="3" t="s">
        <v>104</v>
      </c>
      <c r="B64" s="3" t="s">
        <v>105</v>
      </c>
      <c r="C64" s="5" t="s">
        <v>93</v>
      </c>
      <c r="D64" s="14" t="s">
        <v>103</v>
      </c>
      <c r="E64" s="21">
        <v>61</v>
      </c>
      <c r="F64" s="18">
        <f t="shared" si="12"/>
        <v>0.305</v>
      </c>
      <c r="G64" s="21">
        <v>52</v>
      </c>
      <c r="H64" s="18">
        <f t="shared" si="8"/>
        <v>0.4727272727272727</v>
      </c>
      <c r="I64" s="21">
        <v>0</v>
      </c>
      <c r="J64" s="18">
        <f t="shared" si="13"/>
        <v>0</v>
      </c>
      <c r="K64" s="21">
        <v>9</v>
      </c>
      <c r="L64" s="18">
        <f t="shared" si="9"/>
        <v>0.18</v>
      </c>
      <c r="M64" s="21">
        <v>25</v>
      </c>
      <c r="N64" s="26">
        <f t="shared" si="10"/>
        <v>0.3125</v>
      </c>
      <c r="O64" s="27">
        <f t="shared" si="11"/>
        <v>1.2702272727272728</v>
      </c>
      <c r="P64" t="s">
        <v>140</v>
      </c>
    </row>
    <row r="65" spans="1:16" ht="15">
      <c r="A65" s="10" t="s">
        <v>45</v>
      </c>
      <c r="B65" s="10" t="s">
        <v>106</v>
      </c>
      <c r="C65" s="14" t="s">
        <v>93</v>
      </c>
      <c r="D65" s="14" t="s">
        <v>107</v>
      </c>
      <c r="E65" s="19">
        <v>0</v>
      </c>
      <c r="F65" s="18">
        <f t="shared" si="12"/>
        <v>0</v>
      </c>
      <c r="G65" s="19">
        <v>18</v>
      </c>
      <c r="H65" s="18">
        <f t="shared" si="8"/>
        <v>0.16363636363636364</v>
      </c>
      <c r="I65" s="19">
        <v>0</v>
      </c>
      <c r="J65" s="18">
        <f t="shared" si="13"/>
        <v>0</v>
      </c>
      <c r="K65" s="19">
        <v>17</v>
      </c>
      <c r="L65" s="18">
        <f t="shared" si="9"/>
        <v>0.34</v>
      </c>
      <c r="M65" s="19">
        <v>42</v>
      </c>
      <c r="N65" s="18">
        <f t="shared" si="10"/>
        <v>0.525</v>
      </c>
      <c r="O65" s="20">
        <f t="shared" si="11"/>
        <v>1.0286363636363638</v>
      </c>
      <c r="P65" t="s">
        <v>140</v>
      </c>
    </row>
    <row r="66" spans="1:16" ht="15">
      <c r="A66" s="10" t="s">
        <v>108</v>
      </c>
      <c r="B66" s="10" t="s">
        <v>109</v>
      </c>
      <c r="C66" s="14" t="s">
        <v>93</v>
      </c>
      <c r="D66" s="14" t="s">
        <v>110</v>
      </c>
      <c r="E66" s="19">
        <v>0</v>
      </c>
      <c r="F66" s="18">
        <f t="shared" si="12"/>
        <v>0</v>
      </c>
      <c r="G66" s="19">
        <v>28</v>
      </c>
      <c r="H66" s="18">
        <f t="shared" si="8"/>
        <v>0.2545454545454545</v>
      </c>
      <c r="I66" s="19">
        <v>4</v>
      </c>
      <c r="J66" s="18">
        <f t="shared" si="13"/>
        <v>0.02</v>
      </c>
      <c r="K66" s="19">
        <v>11</v>
      </c>
      <c r="L66" s="18">
        <f t="shared" si="9"/>
        <v>0.22</v>
      </c>
      <c r="M66" s="19">
        <v>20</v>
      </c>
      <c r="N66" s="18">
        <f t="shared" si="10"/>
        <v>0.25</v>
      </c>
      <c r="O66" s="20">
        <f t="shared" si="11"/>
        <v>0.7445454545454545</v>
      </c>
      <c r="P66" t="s">
        <v>140</v>
      </c>
    </row>
    <row r="67" spans="1:16" ht="15">
      <c r="A67" s="3" t="s">
        <v>111</v>
      </c>
      <c r="B67" s="3" t="s">
        <v>112</v>
      </c>
      <c r="C67" s="5" t="s">
        <v>93</v>
      </c>
      <c r="D67" s="5" t="s">
        <v>113</v>
      </c>
      <c r="E67" s="21">
        <v>0</v>
      </c>
      <c r="F67" s="18">
        <f t="shared" si="12"/>
        <v>0</v>
      </c>
      <c r="G67" s="21">
        <v>5</v>
      </c>
      <c r="H67" s="18">
        <f t="shared" si="8"/>
        <v>0.045454545454545456</v>
      </c>
      <c r="I67" s="21">
        <v>0</v>
      </c>
      <c r="J67" s="18">
        <f t="shared" si="13"/>
        <v>0</v>
      </c>
      <c r="K67" s="21">
        <v>18</v>
      </c>
      <c r="L67" s="18">
        <f t="shared" si="9"/>
        <v>0.36</v>
      </c>
      <c r="M67" s="21">
        <v>26</v>
      </c>
      <c r="N67" s="26">
        <f t="shared" si="10"/>
        <v>0.325</v>
      </c>
      <c r="O67" s="27">
        <f t="shared" si="11"/>
        <v>0.7304545454545455</v>
      </c>
      <c r="P67" t="s">
        <v>140</v>
      </c>
    </row>
    <row r="68" spans="1:16" ht="15">
      <c r="A68" s="3" t="s">
        <v>28</v>
      </c>
      <c r="B68" s="3" t="s">
        <v>124</v>
      </c>
      <c r="C68" s="5" t="s">
        <v>35</v>
      </c>
      <c r="D68" s="5" t="s">
        <v>142</v>
      </c>
      <c r="E68" s="21">
        <v>191</v>
      </c>
      <c r="F68" s="18">
        <f t="shared" si="12"/>
        <v>0.955</v>
      </c>
      <c r="G68" s="19">
        <v>50</v>
      </c>
      <c r="H68" s="18">
        <f aca="true" t="shared" si="14" ref="H68:H84">(G68/110)</f>
        <v>0.45454545454545453</v>
      </c>
      <c r="I68" s="19">
        <v>204</v>
      </c>
      <c r="J68" s="18">
        <f t="shared" si="13"/>
        <v>1.02</v>
      </c>
      <c r="K68" s="19">
        <v>37</v>
      </c>
      <c r="L68" s="18">
        <f aca="true" t="shared" si="15" ref="L68:L84">(K68/50)</f>
        <v>0.74</v>
      </c>
      <c r="M68" s="19">
        <v>75</v>
      </c>
      <c r="N68" s="18">
        <f aca="true" t="shared" si="16" ref="N68:N84">(M68/80)</f>
        <v>0.9375</v>
      </c>
      <c r="O68" s="20">
        <f aca="true" t="shared" si="17" ref="O68:O84">(F68+H68+J68+L68+N68)</f>
        <v>4.107045454545455</v>
      </c>
      <c r="P68" t="s">
        <v>147</v>
      </c>
    </row>
    <row r="69" spans="1:16" ht="15">
      <c r="A69" s="10" t="s">
        <v>5</v>
      </c>
      <c r="B69" s="10" t="s">
        <v>6</v>
      </c>
      <c r="C69" s="14" t="s">
        <v>128</v>
      </c>
      <c r="D69" s="14" t="s">
        <v>144</v>
      </c>
      <c r="E69" s="19">
        <v>138</v>
      </c>
      <c r="F69" s="18">
        <f t="shared" si="12"/>
        <v>0.69</v>
      </c>
      <c r="G69" s="19">
        <v>80</v>
      </c>
      <c r="H69" s="18">
        <f t="shared" si="14"/>
        <v>0.7272727272727273</v>
      </c>
      <c r="I69" s="19">
        <v>176</v>
      </c>
      <c r="J69" s="18">
        <f t="shared" si="13"/>
        <v>0.88</v>
      </c>
      <c r="K69" s="19">
        <v>40</v>
      </c>
      <c r="L69" s="18">
        <f t="shared" si="15"/>
        <v>0.8</v>
      </c>
      <c r="M69" s="19">
        <v>70</v>
      </c>
      <c r="N69" s="18">
        <f t="shared" si="16"/>
        <v>0.875</v>
      </c>
      <c r="O69" s="20">
        <f t="shared" si="17"/>
        <v>3.9722727272727276</v>
      </c>
      <c r="P69" t="s">
        <v>147</v>
      </c>
    </row>
    <row r="70" spans="1:16" ht="15">
      <c r="A70" s="10" t="s">
        <v>131</v>
      </c>
      <c r="B70" s="10" t="s">
        <v>27</v>
      </c>
      <c r="C70" s="14" t="s">
        <v>128</v>
      </c>
      <c r="D70" s="14" t="s">
        <v>145</v>
      </c>
      <c r="E70" s="19">
        <v>68</v>
      </c>
      <c r="F70" s="18">
        <f t="shared" si="12"/>
        <v>0.34</v>
      </c>
      <c r="G70" s="19">
        <v>98</v>
      </c>
      <c r="H70" s="18">
        <f t="shared" si="14"/>
        <v>0.8909090909090909</v>
      </c>
      <c r="I70" s="19">
        <v>218</v>
      </c>
      <c r="J70" s="18">
        <f t="shared" si="13"/>
        <v>1.09</v>
      </c>
      <c r="K70" s="19">
        <v>22</v>
      </c>
      <c r="L70" s="18">
        <f t="shared" si="15"/>
        <v>0.44</v>
      </c>
      <c r="M70" s="19">
        <v>65</v>
      </c>
      <c r="N70" s="18">
        <f t="shared" si="16"/>
        <v>0.8125</v>
      </c>
      <c r="O70" s="20">
        <f t="shared" si="17"/>
        <v>3.573409090909091</v>
      </c>
      <c r="P70" t="s">
        <v>147</v>
      </c>
    </row>
    <row r="71" spans="1:16" ht="15">
      <c r="A71" s="3" t="s">
        <v>104</v>
      </c>
      <c r="B71" s="3" t="s">
        <v>23</v>
      </c>
      <c r="C71" s="5" t="s">
        <v>24</v>
      </c>
      <c r="D71" s="14" t="s">
        <v>25</v>
      </c>
      <c r="E71" s="21">
        <v>70</v>
      </c>
      <c r="F71" s="18">
        <f t="shared" si="12"/>
        <v>0.35</v>
      </c>
      <c r="G71" s="21">
        <v>110</v>
      </c>
      <c r="H71" s="18">
        <f t="shared" si="14"/>
        <v>1</v>
      </c>
      <c r="I71" s="21">
        <v>180</v>
      </c>
      <c r="J71" s="18">
        <f t="shared" si="13"/>
        <v>0.9</v>
      </c>
      <c r="K71" s="21">
        <v>29</v>
      </c>
      <c r="L71" s="18">
        <f t="shared" si="15"/>
        <v>0.58</v>
      </c>
      <c r="M71" s="21">
        <v>55</v>
      </c>
      <c r="N71" s="26">
        <f t="shared" si="16"/>
        <v>0.6875</v>
      </c>
      <c r="O71" s="27">
        <f t="shared" si="17"/>
        <v>3.5175</v>
      </c>
      <c r="P71" t="s">
        <v>147</v>
      </c>
    </row>
    <row r="72" spans="1:16" ht="15">
      <c r="A72" s="3" t="s">
        <v>31</v>
      </c>
      <c r="B72" s="3" t="s">
        <v>146</v>
      </c>
      <c r="C72" s="5" t="s">
        <v>32</v>
      </c>
      <c r="D72" s="5" t="s">
        <v>8</v>
      </c>
      <c r="E72" s="21">
        <v>119</v>
      </c>
      <c r="F72" s="18">
        <f t="shared" si="12"/>
        <v>0.595</v>
      </c>
      <c r="G72" s="21">
        <v>62</v>
      </c>
      <c r="H72" s="18">
        <f t="shared" si="14"/>
        <v>0.5636363636363636</v>
      </c>
      <c r="I72" s="21">
        <v>134</v>
      </c>
      <c r="J72" s="18">
        <f t="shared" si="13"/>
        <v>0.67</v>
      </c>
      <c r="K72" s="21">
        <v>32</v>
      </c>
      <c r="L72" s="18">
        <f t="shared" si="15"/>
        <v>0.64</v>
      </c>
      <c r="M72" s="21">
        <v>80</v>
      </c>
      <c r="N72" s="26">
        <f t="shared" si="16"/>
        <v>1</v>
      </c>
      <c r="O72" s="27">
        <f t="shared" si="17"/>
        <v>3.4686363636363637</v>
      </c>
      <c r="P72" t="s">
        <v>147</v>
      </c>
    </row>
    <row r="73" spans="1:16" ht="15">
      <c r="A73" s="3" t="s">
        <v>141</v>
      </c>
      <c r="B73" s="3" t="s">
        <v>23</v>
      </c>
      <c r="C73" s="5" t="s">
        <v>35</v>
      </c>
      <c r="D73" s="14" t="s">
        <v>127</v>
      </c>
      <c r="E73" s="21">
        <v>90</v>
      </c>
      <c r="F73" s="18">
        <f t="shared" si="12"/>
        <v>0.45</v>
      </c>
      <c r="G73" s="21">
        <v>57</v>
      </c>
      <c r="H73" s="18">
        <f t="shared" si="14"/>
        <v>0.5181818181818182</v>
      </c>
      <c r="I73" s="21">
        <v>184</v>
      </c>
      <c r="J73" s="18">
        <f t="shared" si="13"/>
        <v>0.92</v>
      </c>
      <c r="K73" s="21">
        <v>35</v>
      </c>
      <c r="L73" s="18">
        <f t="shared" si="15"/>
        <v>0.7</v>
      </c>
      <c r="M73" s="21">
        <v>39</v>
      </c>
      <c r="N73" s="26">
        <f t="shared" si="16"/>
        <v>0.4875</v>
      </c>
      <c r="O73" s="27">
        <f t="shared" si="17"/>
        <v>3.0756818181818177</v>
      </c>
      <c r="P73" t="s">
        <v>147</v>
      </c>
    </row>
    <row r="74" spans="1:16" ht="15">
      <c r="A74" s="10" t="s">
        <v>38</v>
      </c>
      <c r="B74" s="10" t="s">
        <v>72</v>
      </c>
      <c r="C74" s="14" t="s">
        <v>130</v>
      </c>
      <c r="D74" s="14" t="s">
        <v>145</v>
      </c>
      <c r="E74" s="19">
        <v>103</v>
      </c>
      <c r="F74" s="18">
        <f t="shared" si="12"/>
        <v>0.515</v>
      </c>
      <c r="G74" s="19">
        <v>62</v>
      </c>
      <c r="H74" s="18">
        <f t="shared" si="14"/>
        <v>0.5636363636363636</v>
      </c>
      <c r="I74" s="19">
        <v>104</v>
      </c>
      <c r="J74" s="18">
        <f t="shared" si="13"/>
        <v>0.52</v>
      </c>
      <c r="K74" s="19">
        <v>38</v>
      </c>
      <c r="L74" s="18">
        <f t="shared" si="15"/>
        <v>0.76</v>
      </c>
      <c r="M74" s="19">
        <v>50</v>
      </c>
      <c r="N74" s="18">
        <f t="shared" si="16"/>
        <v>0.625</v>
      </c>
      <c r="O74" s="20">
        <f t="shared" si="17"/>
        <v>2.9836363636363634</v>
      </c>
      <c r="P74" t="s">
        <v>147</v>
      </c>
    </row>
    <row r="75" spans="1:16" ht="15">
      <c r="A75" s="3" t="s">
        <v>38</v>
      </c>
      <c r="B75" s="3" t="s">
        <v>86</v>
      </c>
      <c r="C75" s="5" t="s">
        <v>21</v>
      </c>
      <c r="D75" s="5" t="s">
        <v>87</v>
      </c>
      <c r="E75" s="21">
        <v>189</v>
      </c>
      <c r="F75" s="18">
        <f t="shared" si="12"/>
        <v>0.945</v>
      </c>
      <c r="G75" s="21">
        <v>50</v>
      </c>
      <c r="H75" s="18">
        <f t="shared" si="14"/>
        <v>0.45454545454545453</v>
      </c>
      <c r="I75" s="21">
        <v>152</v>
      </c>
      <c r="J75" s="18">
        <f t="shared" si="13"/>
        <v>0.76</v>
      </c>
      <c r="K75" s="21">
        <v>13</v>
      </c>
      <c r="L75" s="18">
        <f t="shared" si="15"/>
        <v>0.26</v>
      </c>
      <c r="M75" s="21">
        <v>35</v>
      </c>
      <c r="N75" s="26">
        <f t="shared" si="16"/>
        <v>0.4375</v>
      </c>
      <c r="O75" s="27">
        <f t="shared" si="17"/>
        <v>2.857045454545454</v>
      </c>
      <c r="P75" t="s">
        <v>147</v>
      </c>
    </row>
    <row r="76" spans="1:16" ht="15">
      <c r="A76" s="10" t="s">
        <v>45</v>
      </c>
      <c r="B76" s="10" t="s">
        <v>43</v>
      </c>
      <c r="C76" s="5" t="s">
        <v>32</v>
      </c>
      <c r="D76" s="5" t="s">
        <v>70</v>
      </c>
      <c r="E76" s="3">
        <v>83</v>
      </c>
      <c r="F76" s="18">
        <f t="shared" si="12"/>
        <v>0.415</v>
      </c>
      <c r="G76" s="21">
        <v>79</v>
      </c>
      <c r="H76" s="18">
        <f t="shared" si="14"/>
        <v>0.7181818181818181</v>
      </c>
      <c r="I76" s="21">
        <v>104</v>
      </c>
      <c r="J76" s="18">
        <f t="shared" si="13"/>
        <v>0.52</v>
      </c>
      <c r="K76" s="21">
        <v>17</v>
      </c>
      <c r="L76" s="18">
        <f t="shared" si="15"/>
        <v>0.34</v>
      </c>
      <c r="M76" s="21">
        <v>35</v>
      </c>
      <c r="N76" s="26">
        <f t="shared" si="16"/>
        <v>0.4375</v>
      </c>
      <c r="O76" s="27">
        <f t="shared" si="17"/>
        <v>2.430681818181818</v>
      </c>
      <c r="P76" t="s">
        <v>147</v>
      </c>
    </row>
    <row r="77" spans="1:16" ht="15">
      <c r="A77" s="3" t="s">
        <v>5</v>
      </c>
      <c r="B77" s="3" t="s">
        <v>6</v>
      </c>
      <c r="C77" s="5" t="s">
        <v>7</v>
      </c>
      <c r="D77" s="5" t="s">
        <v>8</v>
      </c>
      <c r="E77" s="28">
        <v>216</v>
      </c>
      <c r="F77" s="23">
        <f t="shared" si="12"/>
        <v>1.08</v>
      </c>
      <c r="G77" s="28">
        <v>110</v>
      </c>
      <c r="H77" s="18">
        <f t="shared" si="14"/>
        <v>1</v>
      </c>
      <c r="I77" s="28">
        <v>210</v>
      </c>
      <c r="J77" s="23">
        <f t="shared" si="13"/>
        <v>1.05</v>
      </c>
      <c r="K77" s="28">
        <v>45</v>
      </c>
      <c r="L77" s="23">
        <f t="shared" si="15"/>
        <v>0.9</v>
      </c>
      <c r="M77" s="28">
        <v>80</v>
      </c>
      <c r="N77" s="23">
        <f t="shared" si="16"/>
        <v>1</v>
      </c>
      <c r="O77" s="29">
        <f t="shared" si="17"/>
        <v>5.03</v>
      </c>
      <c r="P77" t="s">
        <v>143</v>
      </c>
    </row>
    <row r="78" spans="1:16" ht="15">
      <c r="A78" s="3" t="s">
        <v>104</v>
      </c>
      <c r="B78" s="3" t="s">
        <v>23</v>
      </c>
      <c r="C78" s="5" t="s">
        <v>24</v>
      </c>
      <c r="D78" s="14" t="s">
        <v>25</v>
      </c>
      <c r="E78" s="21">
        <v>150</v>
      </c>
      <c r="F78" s="18">
        <f t="shared" si="12"/>
        <v>0.75</v>
      </c>
      <c r="G78" s="19">
        <v>110</v>
      </c>
      <c r="H78" s="18">
        <f t="shared" si="14"/>
        <v>1</v>
      </c>
      <c r="I78" s="19">
        <v>196</v>
      </c>
      <c r="J78" s="18">
        <f t="shared" si="13"/>
        <v>0.98</v>
      </c>
      <c r="K78" s="19">
        <v>28</v>
      </c>
      <c r="L78" s="18">
        <f t="shared" si="15"/>
        <v>0.56</v>
      </c>
      <c r="M78" s="19">
        <v>65</v>
      </c>
      <c r="N78" s="18">
        <f t="shared" si="16"/>
        <v>0.8125</v>
      </c>
      <c r="O78" s="20">
        <f t="shared" si="17"/>
        <v>4.1025</v>
      </c>
      <c r="P78" t="s">
        <v>143</v>
      </c>
    </row>
    <row r="79" spans="1:16" ht="15">
      <c r="A79" s="3" t="s">
        <v>141</v>
      </c>
      <c r="B79" s="3" t="s">
        <v>23</v>
      </c>
      <c r="C79" s="5" t="s">
        <v>35</v>
      </c>
      <c r="D79" s="14" t="s">
        <v>127</v>
      </c>
      <c r="E79" s="21">
        <v>159</v>
      </c>
      <c r="F79" s="18">
        <f t="shared" si="12"/>
        <v>0.795</v>
      </c>
      <c r="G79" s="21">
        <v>104</v>
      </c>
      <c r="H79" s="18">
        <f t="shared" si="14"/>
        <v>0.9454545454545454</v>
      </c>
      <c r="I79" s="21">
        <v>142</v>
      </c>
      <c r="J79" s="18">
        <f t="shared" si="13"/>
        <v>0.71</v>
      </c>
      <c r="K79" s="21">
        <v>26</v>
      </c>
      <c r="L79" s="18">
        <f t="shared" si="15"/>
        <v>0.52</v>
      </c>
      <c r="M79" s="21">
        <v>74</v>
      </c>
      <c r="N79" s="26">
        <f t="shared" si="16"/>
        <v>0.925</v>
      </c>
      <c r="O79" s="27">
        <f t="shared" si="17"/>
        <v>3.8954545454545455</v>
      </c>
      <c r="P79" t="s">
        <v>143</v>
      </c>
    </row>
    <row r="80" spans="1:16" ht="15">
      <c r="A80" s="3" t="s">
        <v>38</v>
      </c>
      <c r="B80" s="3" t="s">
        <v>86</v>
      </c>
      <c r="C80" s="5" t="s">
        <v>21</v>
      </c>
      <c r="D80" s="5" t="s">
        <v>87</v>
      </c>
      <c r="E80" s="21">
        <v>145</v>
      </c>
      <c r="F80" s="18">
        <f t="shared" si="12"/>
        <v>0.725</v>
      </c>
      <c r="G80" s="21">
        <v>104</v>
      </c>
      <c r="H80" s="18">
        <f t="shared" si="14"/>
        <v>0.9454545454545454</v>
      </c>
      <c r="I80" s="21">
        <v>172</v>
      </c>
      <c r="J80" s="18">
        <f t="shared" si="13"/>
        <v>0.86</v>
      </c>
      <c r="K80" s="21">
        <v>14</v>
      </c>
      <c r="L80" s="18">
        <f t="shared" si="15"/>
        <v>0.28</v>
      </c>
      <c r="M80" s="21">
        <v>75</v>
      </c>
      <c r="N80" s="26">
        <f t="shared" si="16"/>
        <v>0.9375</v>
      </c>
      <c r="O80" s="27">
        <f t="shared" si="17"/>
        <v>3.7479545454545455</v>
      </c>
      <c r="P80" t="s">
        <v>143</v>
      </c>
    </row>
    <row r="81" spans="1:16" ht="15">
      <c r="A81" s="3" t="s">
        <v>19</v>
      </c>
      <c r="B81" s="3" t="s">
        <v>20</v>
      </c>
      <c r="C81" s="5" t="s">
        <v>21</v>
      </c>
      <c r="D81" s="5" t="s">
        <v>80</v>
      </c>
      <c r="E81" s="19">
        <v>127</v>
      </c>
      <c r="F81" s="18">
        <f t="shared" si="12"/>
        <v>0.635</v>
      </c>
      <c r="G81" s="19">
        <v>98</v>
      </c>
      <c r="H81" s="18">
        <f t="shared" si="14"/>
        <v>0.8909090909090909</v>
      </c>
      <c r="I81" s="19">
        <v>172</v>
      </c>
      <c r="J81" s="18">
        <f t="shared" si="13"/>
        <v>0.86</v>
      </c>
      <c r="K81" s="19">
        <v>20</v>
      </c>
      <c r="L81" s="18">
        <f t="shared" si="15"/>
        <v>0.4</v>
      </c>
      <c r="M81" s="19">
        <v>70</v>
      </c>
      <c r="N81" s="18">
        <f t="shared" si="16"/>
        <v>0.875</v>
      </c>
      <c r="O81" s="20">
        <f t="shared" si="17"/>
        <v>3.6609090909090907</v>
      </c>
      <c r="P81" t="s">
        <v>143</v>
      </c>
    </row>
    <row r="82" spans="1:16" ht="15">
      <c r="A82" s="3" t="s">
        <v>28</v>
      </c>
      <c r="B82" s="3" t="s">
        <v>124</v>
      </c>
      <c r="C82" s="5" t="s">
        <v>35</v>
      </c>
      <c r="D82" s="5" t="s">
        <v>142</v>
      </c>
      <c r="E82" s="21">
        <v>52</v>
      </c>
      <c r="F82" s="18">
        <f t="shared" si="12"/>
        <v>0.26</v>
      </c>
      <c r="G82" s="21">
        <v>86</v>
      </c>
      <c r="H82" s="18">
        <f t="shared" si="14"/>
        <v>0.7818181818181819</v>
      </c>
      <c r="I82" s="21">
        <v>154</v>
      </c>
      <c r="J82" s="18">
        <f t="shared" si="13"/>
        <v>0.77</v>
      </c>
      <c r="K82" s="21">
        <v>43</v>
      </c>
      <c r="L82" s="18">
        <f t="shared" si="15"/>
        <v>0.86</v>
      </c>
      <c r="M82" s="21">
        <v>75</v>
      </c>
      <c r="N82" s="26">
        <f t="shared" si="16"/>
        <v>0.9375</v>
      </c>
      <c r="O82" s="27">
        <f t="shared" si="17"/>
        <v>3.609318181818182</v>
      </c>
      <c r="P82" t="s">
        <v>143</v>
      </c>
    </row>
    <row r="83" spans="1:16" ht="15">
      <c r="A83" s="3" t="s">
        <v>45</v>
      </c>
      <c r="B83" s="3" t="s">
        <v>13</v>
      </c>
      <c r="C83" s="5" t="s">
        <v>14</v>
      </c>
      <c r="D83" s="5" t="s">
        <v>12</v>
      </c>
      <c r="E83" s="21">
        <v>75</v>
      </c>
      <c r="F83" s="18">
        <f t="shared" si="12"/>
        <v>0.375</v>
      </c>
      <c r="G83" s="21">
        <v>57</v>
      </c>
      <c r="H83" s="18">
        <f t="shared" si="14"/>
        <v>0.5181818181818182</v>
      </c>
      <c r="I83" s="21">
        <v>216</v>
      </c>
      <c r="J83" s="18">
        <f t="shared" si="13"/>
        <v>1.08</v>
      </c>
      <c r="K83" s="21">
        <v>38</v>
      </c>
      <c r="L83" s="18">
        <f t="shared" si="15"/>
        <v>0.76</v>
      </c>
      <c r="M83" s="21">
        <v>60</v>
      </c>
      <c r="N83" s="26">
        <f t="shared" si="16"/>
        <v>0.75</v>
      </c>
      <c r="O83" s="27">
        <f t="shared" si="17"/>
        <v>3.4831818181818184</v>
      </c>
      <c r="P83" t="s">
        <v>143</v>
      </c>
    </row>
    <row r="84" spans="1:16" ht="15">
      <c r="A84" s="10" t="s">
        <v>88</v>
      </c>
      <c r="B84" s="10" t="s">
        <v>89</v>
      </c>
      <c r="C84" s="14" t="s">
        <v>24</v>
      </c>
      <c r="D84" s="14" t="s">
        <v>90</v>
      </c>
      <c r="E84" s="19">
        <v>87</v>
      </c>
      <c r="F84" s="18">
        <f>(E84/200)</f>
        <v>0.435</v>
      </c>
      <c r="G84" s="19">
        <v>54</v>
      </c>
      <c r="H84" s="18">
        <f t="shared" si="14"/>
        <v>0.4909090909090909</v>
      </c>
      <c r="I84" s="19">
        <v>58</v>
      </c>
      <c r="J84" s="18">
        <f>(I84/200)</f>
        <v>0.29</v>
      </c>
      <c r="K84" s="19">
        <v>11</v>
      </c>
      <c r="L84" s="18">
        <f t="shared" si="15"/>
        <v>0.22</v>
      </c>
      <c r="M84" s="19">
        <v>66</v>
      </c>
      <c r="N84" s="18">
        <f t="shared" si="16"/>
        <v>0.825</v>
      </c>
      <c r="O84" s="20">
        <f t="shared" si="17"/>
        <v>2.2609090909090908</v>
      </c>
      <c r="P84" t="s">
        <v>143</v>
      </c>
    </row>
  </sheetData>
  <sheetProtection/>
  <mergeCells count="9">
    <mergeCell ref="A1:D1"/>
    <mergeCell ref="E1:N1"/>
    <mergeCell ref="O1:O2"/>
    <mergeCell ref="A2:D2"/>
    <mergeCell ref="E2:F2"/>
    <mergeCell ref="G2:H2"/>
    <mergeCell ref="I2:J2"/>
    <mergeCell ref="K2:L2"/>
    <mergeCell ref="M2:N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Šorer</dc:creator>
  <cp:keywords/>
  <dc:description/>
  <cp:lastModifiedBy>Jiří Šorer</cp:lastModifiedBy>
  <cp:lastPrinted>2011-06-30T13:36:13Z</cp:lastPrinted>
  <dcterms:created xsi:type="dcterms:W3CDTF">2010-09-18T11:12:12Z</dcterms:created>
  <dcterms:modified xsi:type="dcterms:W3CDTF">2011-10-23T18:57:40Z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Tagging.ClassificationMark.P00">
    <vt:lpwstr>&lt;ClassificationMark xmlns:xsi="http://www.w3.org/2001/XMLSchema-instance" xmlns:xsd="http://www.w3.org/2001/XMLSchema" margin="NaN" class="C0" owner="Jiří Šorer" position="TopRight" marginX="0" marginY="0" classifiedOn="2011-06-16T11:48:52.5305867+02</vt:lpwstr>
  </property>
  <property fmtid="{D5CDD505-2E9C-101B-9397-08002B2CF9AE}" pid="3" name="Cleverlance.DocumentTagging.ClassificationMark.P01">
    <vt:lpwstr>:00" showPrintedBy="true" showPrintDate="true" language="cs" ApplicationVersion="Microsoft Excel, 11.0" addinVersion="5.2.1.8" template="Black"&gt;&lt;history bulk="false" class="Soukromé / Private" code="C0" user="Jaroslav Hlavata" date="2011-06-16T11:49:</vt:lpwstr>
  </property>
  <property fmtid="{D5CDD505-2E9C-101B-9397-08002B2CF9AE}" pid="4" name="Cleverlance.DocumentTagging.ClassificationMark.P02">
    <vt:lpwstr>02.5927003+02:00" note="" /&gt;&lt;recipients /&gt;&lt;documentOwners /&gt;&lt;/ClassificationMark&gt;</vt:lpwstr>
  </property>
  <property fmtid="{D5CDD505-2E9C-101B-9397-08002B2CF9AE}" pid="5" name="Cleverlance.DocumentTagging.ClassificationMark">
    <vt:lpwstr>￼PARTS:3</vt:lpwstr>
  </property>
  <property fmtid="{D5CDD505-2E9C-101B-9397-08002B2CF9AE}" pid="6" name="DocumentClasification">
    <vt:lpwstr>Soukromé / Private</vt:lpwstr>
  </property>
</Properties>
</file>